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240" yWindow="120" windowWidth="9120" windowHeight="4440" activeTab="3"/>
  </bookViews>
  <sheets>
    <sheet name="Info" sheetId="1" r:id="rId1"/>
    <sheet name="Hauptmenue" sheetId="2" r:id="rId2"/>
    <sheet name="Vorgaben" sheetId="3" r:id="rId3"/>
    <sheet name="Spielplan" sheetId="4" r:id="rId4"/>
    <sheet name="Rechnen" sheetId="5" state="hidden" r:id="rId5"/>
    <sheet name="Gruppen-Tabellen" sheetId="6" r:id="rId6"/>
  </sheets>
  <externalReferences>
    <externalReference r:id="rId9"/>
  </externalReferences>
  <definedNames>
    <definedName name="_xlfn.Z.TEST" hidden="1">#NAME?</definedName>
    <definedName name="_xlnm.Print_Area" localSheetId="5">'Gruppen-Tabellen'!$A$1:$I$20</definedName>
    <definedName name="_xlnm.Print_Area" localSheetId="2">'Vorgaben'!$A$1:$B$14</definedName>
    <definedName name="International" localSheetId="5">#REF!</definedName>
    <definedName name="International" localSheetId="4">#REF!</definedName>
    <definedName name="International">#REF!</definedName>
    <definedName name="Jazz" localSheetId="5">#REF!</definedName>
    <definedName name="Jazz" localSheetId="4">#REF!</definedName>
    <definedName name="Jazz">#REF!</definedName>
    <definedName name="Klassik" localSheetId="5">#REF!</definedName>
    <definedName name="Klassik" localSheetId="4">#REF!</definedName>
    <definedName name="Klassik">#REF!</definedName>
    <definedName name="MaxiCDs" localSheetId="5">#REF!</definedName>
    <definedName name="MaxiCDs" localSheetId="4">#REF!</definedName>
    <definedName name="MaxiCDs">#REF!</definedName>
    <definedName name="Sampler" localSheetId="5">#REF!</definedName>
    <definedName name="Sampler" localSheetId="4">#REF!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6" authorId="0">
      <text>
        <r>
          <rPr>
            <b/>
            <sz val="8"/>
            <rFont val="Tahoma"/>
            <family val="2"/>
          </rPr>
          <t>Wickie:</t>
        </r>
        <r>
          <rPr>
            <sz val="8"/>
            <rFont val="Tahoma"/>
            <family val="2"/>
          </rPr>
          <t xml:space="preserve">
hier Uhrzeit Beginn des 1. Halbfinale eintragen im Format hh:mm
Wenn Kein Eintrag wird nur nach Ende des letzten Spieles der Vorrunde 
die o.a. Pause nach Vorrunde ausgegeben</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<sst xmlns="http://schemas.openxmlformats.org/spreadsheetml/2006/main" count="186" uniqueCount="99">
  <si>
    <t>Dauer:</t>
  </si>
  <si>
    <t>Pause:</t>
  </si>
  <si>
    <t>Zeit</t>
  </si>
  <si>
    <t>Ergebnis</t>
  </si>
  <si>
    <t>-</t>
  </si>
  <si>
    <t>:</t>
  </si>
  <si>
    <t>Vorgaben</t>
  </si>
  <si>
    <t>Spielzeit</t>
  </si>
  <si>
    <t>hh:mm</t>
  </si>
  <si>
    <t>(zwischen den Spielen)</t>
  </si>
  <si>
    <t>Turnier</t>
  </si>
  <si>
    <t>beginn:</t>
  </si>
  <si>
    <t>Hauptmenue</t>
  </si>
  <si>
    <t>(Vorrunde)</t>
  </si>
  <si>
    <t>Finale</t>
  </si>
  <si>
    <t>(nach Vorrunde)</t>
  </si>
  <si>
    <t>8. MS Gr. A</t>
  </si>
  <si>
    <t>9. MS Gr. A</t>
  </si>
  <si>
    <t>Platzierungen:</t>
  </si>
  <si>
    <t>1.</t>
  </si>
  <si>
    <t>2.</t>
  </si>
  <si>
    <t>3.</t>
  </si>
  <si>
    <t>5.</t>
  </si>
  <si>
    <t>6.</t>
  </si>
  <si>
    <t>7.</t>
  </si>
  <si>
    <t>8.</t>
  </si>
  <si>
    <t>9.</t>
  </si>
  <si>
    <t>10.</t>
  </si>
  <si>
    <t>11.</t>
  </si>
  <si>
    <t>12.</t>
  </si>
  <si>
    <t>(nach KO-Spiele)</t>
  </si>
  <si>
    <t>Beginn</t>
  </si>
  <si>
    <t>Halbfinale:</t>
  </si>
  <si>
    <t>Alternativ zu Pause nach Vorrunde</t>
  </si>
  <si>
    <t>Champions-Leaque (Qualifikation)</t>
  </si>
  <si>
    <t xml:space="preserve">Teilnehmer </t>
  </si>
  <si>
    <t>Teilnehmer</t>
  </si>
  <si>
    <t>Spielpartner  (Heim)</t>
  </si>
  <si>
    <t>Spielpartner  (Gast)</t>
  </si>
  <si>
    <t>Partie 
Nr.</t>
  </si>
  <si>
    <t>II. Runde Champions-Leaque</t>
  </si>
  <si>
    <t>Sieger Partie 1</t>
  </si>
  <si>
    <t>Sieger Partie 2</t>
  </si>
  <si>
    <t>Partie 1 gelost Name (H)</t>
  </si>
  <si>
    <t>Partie 2 gelost Name (H)</t>
  </si>
  <si>
    <t>Partie 3 gelost Name (H)</t>
  </si>
  <si>
    <t>Partie 4 gelost Name (H)</t>
  </si>
  <si>
    <t>Partie 5 gelost Name (H)</t>
  </si>
  <si>
    <t>Partie 6 gelost Name (H)</t>
  </si>
  <si>
    <t>Partie 1 gelost Name (G)</t>
  </si>
  <si>
    <t>Partie 2 gelost Name (G)</t>
  </si>
  <si>
    <t>Partie 3 gelost Name (G)</t>
  </si>
  <si>
    <t>Partie 4 gelost Name (G)</t>
  </si>
  <si>
    <t>Partie 5 gelost Name (G)</t>
  </si>
  <si>
    <t>Partie 6 gelost Name (G)</t>
  </si>
  <si>
    <t>I. Runde Euro-Leaque</t>
  </si>
  <si>
    <t>Sieger Partie 3</t>
  </si>
  <si>
    <t>Sieger Partie 4</t>
  </si>
  <si>
    <t>Sieger Partie 5</t>
  </si>
  <si>
    <t>Sieger Partie 6</t>
  </si>
  <si>
    <t>Verlierer Partie 1</t>
  </si>
  <si>
    <t>Verlierer Partie 2</t>
  </si>
  <si>
    <t>Verlierer Partie 3</t>
  </si>
  <si>
    <t>Verlierer Partie 4</t>
  </si>
  <si>
    <t>Verlierer Partie 5</t>
  </si>
  <si>
    <t>Verlierer Partie 6</t>
  </si>
  <si>
    <t>I. Runde Champions-Leaque</t>
  </si>
  <si>
    <t>II. Runde Euro-Leaque</t>
  </si>
  <si>
    <t>Sieger Partie 7</t>
  </si>
  <si>
    <t>Sieger Partie 8</t>
  </si>
  <si>
    <t>Sieger Partie 9</t>
  </si>
  <si>
    <t>Bester Sieger I. Runde EL</t>
  </si>
  <si>
    <t>Spiel</t>
  </si>
  <si>
    <t>Mannschaft</t>
  </si>
  <si>
    <t>Punkte Mann-schaft Heim</t>
  </si>
  <si>
    <t>Punkte Mann-schaft Gast</t>
  </si>
  <si>
    <t>Spiele</t>
  </si>
  <si>
    <t>Pkte</t>
  </si>
  <si>
    <t>Tore</t>
  </si>
  <si>
    <t>Diff.</t>
  </si>
  <si>
    <t>Summe aller Spiele Gruppe A</t>
  </si>
  <si>
    <t>1. Spiel</t>
  </si>
  <si>
    <t>Platz</t>
  </si>
  <si>
    <t>I. Runde CL</t>
  </si>
  <si>
    <t>I. Runde EL</t>
  </si>
  <si>
    <t>Tabelle Beste Verlierer CL   I. Runde</t>
  </si>
  <si>
    <r>
      <t>Tabelle</t>
    </r>
    <r>
      <rPr>
        <b/>
        <i/>
        <sz val="14"/>
        <rFont val="Arial"/>
        <family val="2"/>
      </rPr>
      <t xml:space="preserve">  Beste Sieger EL   I. Runde</t>
    </r>
  </si>
  <si>
    <t>III. Runde Champions-Leaque</t>
  </si>
  <si>
    <t>III. Runde Euro-Leaque</t>
  </si>
  <si>
    <t>Sieger Partie 13</t>
  </si>
  <si>
    <t>Sieger Partie 14</t>
  </si>
  <si>
    <t>Sieger Partie 15</t>
  </si>
  <si>
    <t>Sieger Partie 16</t>
  </si>
  <si>
    <t>Bester Verlierer CL Runde I</t>
  </si>
  <si>
    <t>Sieger Partie 17</t>
  </si>
  <si>
    <t>Sieger Partie 18</t>
  </si>
  <si>
    <t>2.Bester Sieger EL</t>
  </si>
  <si>
    <t>3.Bester Sieger EL</t>
  </si>
  <si>
    <t>Bester Verlierer EL</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</si>
</sst>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3">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sz val="9"/>
      <name val="Arial"/>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sz val="10"/>
      <name val="Small Fonts"/>
      <family val="2"/>
    </font>
    <font>
      <sz val="6"/>
      <name val="Small Fonts"/>
      <family val="2"/>
    </font>
    <font>
      <sz val="8"/>
      <name val="Small Fonts"/>
      <family val="2"/>
    </font>
    <font>
      <sz val="10"/>
      <color indexed="9"/>
      <name val="Arial"/>
      <family val="2"/>
    </font>
    <font>
      <b/>
      <sz val="11"/>
      <name val="Arial"/>
      <family val="2"/>
    </font>
    <font>
      <b/>
      <i/>
      <sz val="11"/>
      <name val="Arial"/>
      <family val="2"/>
    </font>
    <font>
      <b/>
      <sz val="6"/>
      <color indexed="16"/>
      <name val="Arial"/>
      <family val="2"/>
    </font>
    <font>
      <b/>
      <sz val="15"/>
      <color indexed="10"/>
      <name val="Arial"/>
      <family val="2"/>
    </font>
    <font>
      <b/>
      <sz val="11"/>
      <color indexed="39"/>
      <name val="Arial"/>
      <family val="2"/>
    </font>
    <font>
      <b/>
      <sz val="16"/>
      <color indexed="12"/>
      <name val="Arial"/>
      <family val="2"/>
    </font>
    <font>
      <sz val="12"/>
      <name val="Arial"/>
      <family val="2"/>
    </font>
    <font>
      <b/>
      <i/>
      <sz val="18"/>
      <name val="Arial"/>
      <family val="2"/>
    </font>
    <font>
      <b/>
      <i/>
      <sz val="14"/>
      <name val="Arial"/>
      <family val="2"/>
    </font>
    <font>
      <b/>
      <u val="single"/>
      <sz val="12"/>
      <name val="Arial"/>
      <family val="2"/>
    </font>
    <font>
      <b/>
      <sz val="10"/>
      <name val="Tahoma"/>
      <family val="2"/>
    </font>
    <font>
      <b/>
      <sz val="10"/>
      <color indexed="60"/>
      <name val="Tahoma"/>
      <family val="2"/>
    </font>
    <font>
      <b/>
      <sz val="14"/>
      <color indexed="39"/>
      <name val="Arial"/>
      <family val="2"/>
    </font>
    <font>
      <b/>
      <sz val="12"/>
      <color indexed="12"/>
      <name val="Arial"/>
      <family val="2"/>
    </font>
    <font>
      <b/>
      <sz val="14"/>
      <color indexed="5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6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33" borderId="0" xfId="0" applyFill="1" applyBorder="1" applyAlignment="1">
      <alignment/>
    </xf>
    <xf numFmtId="0" fontId="0" fillId="35" borderId="0" xfId="0" applyFill="1" applyBorder="1" applyAlignment="1">
      <alignment/>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 wrapText="1"/>
      <protection/>
    </xf>
    <xf numFmtId="0" fontId="0" fillId="33" borderId="0" xfId="0" applyFont="1" applyFill="1" applyAlignment="1" applyProtection="1">
      <alignment horizontal="center" vertical="center"/>
      <protection locked="0"/>
    </xf>
    <xf numFmtId="0" fontId="5" fillId="33" borderId="0" xfId="0" applyFont="1" applyFill="1" applyAlignment="1" applyProtection="1">
      <alignment horizontal="centerContinuous" wrapText="1"/>
      <protection/>
    </xf>
    <xf numFmtId="0" fontId="22" fillId="39" borderId="0" xfId="0" applyFont="1" applyFill="1" applyBorder="1" applyAlignment="1">
      <alignment horizontal="center" vertical="center"/>
    </xf>
    <xf numFmtId="0" fontId="0" fillId="37" borderId="0" xfId="0" applyFill="1" applyBorder="1" applyAlignment="1">
      <alignment/>
    </xf>
    <xf numFmtId="0" fontId="0" fillId="0" borderId="0" xfId="54">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31" fillId="33" borderId="0" xfId="0" applyFont="1" applyFill="1" applyAlignment="1" applyProtection="1">
      <alignment horizontal="left"/>
      <protection/>
    </xf>
    <xf numFmtId="0" fontId="32" fillId="33" borderId="0" xfId="0" applyFont="1" applyFill="1" applyAlignment="1" applyProtection="1">
      <alignment horizontal="center"/>
      <protection/>
    </xf>
    <xf numFmtId="0" fontId="33" fillId="33" borderId="0" xfId="0" applyFont="1" applyFill="1" applyAlignment="1" applyProtection="1">
      <alignment horizontal="center" vertical="center"/>
      <protection locked="0"/>
    </xf>
    <xf numFmtId="0" fontId="0" fillId="33" borderId="0" xfId="0" applyFont="1" applyFill="1" applyAlignment="1" applyProtection="1">
      <alignment vertical="center"/>
      <protection/>
    </xf>
    <xf numFmtId="0" fontId="35"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21" fillId="33" borderId="0" xfId="0" applyFont="1" applyFill="1" applyBorder="1" applyAlignment="1" applyProtection="1">
      <alignment horizontal="center"/>
      <protection locked="0"/>
    </xf>
    <xf numFmtId="20" fontId="1" fillId="41" borderId="0" xfId="0" applyNumberFormat="1" applyFont="1" applyFill="1" applyAlignment="1" applyProtection="1">
      <alignment horizontal="center"/>
      <protection locked="0"/>
    </xf>
    <xf numFmtId="0" fontId="0" fillId="42" borderId="0" xfId="0" applyFont="1" applyFill="1" applyAlignment="1" applyProtection="1">
      <alignment horizontal="center"/>
      <protection/>
    </xf>
    <xf numFmtId="0" fontId="0" fillId="42" borderId="10" xfId="0" applyFont="1" applyFill="1" applyBorder="1" applyAlignment="1" applyProtection="1">
      <alignment horizontal="left"/>
      <protection locked="0"/>
    </xf>
    <xf numFmtId="0" fontId="0" fillId="43" borderId="10" xfId="0" applyFont="1" applyFill="1" applyBorder="1" applyAlignment="1" applyProtection="1">
      <alignment horizontal="left"/>
      <protection locked="0"/>
    </xf>
    <xf numFmtId="173" fontId="17" fillId="42" borderId="11" xfId="0" applyNumberFormat="1" applyFont="1" applyFill="1" applyBorder="1" applyAlignment="1" applyProtection="1">
      <alignment horizontal="center"/>
      <protection/>
    </xf>
    <xf numFmtId="0" fontId="13" fillId="42" borderId="12" xfId="0" applyFont="1" applyFill="1" applyBorder="1" applyAlignment="1" applyProtection="1">
      <alignment horizontal="center"/>
      <protection/>
    </xf>
    <xf numFmtId="0" fontId="0" fillId="42" borderId="12" xfId="0" applyFont="1" applyFill="1" applyBorder="1" applyAlignment="1" applyProtection="1">
      <alignment horizontal="right"/>
      <protection/>
    </xf>
    <xf numFmtId="0" fontId="0" fillId="42" borderId="12" xfId="0" applyFont="1" applyFill="1" applyBorder="1" applyAlignment="1" applyProtection="1">
      <alignment horizontal="center"/>
      <protection/>
    </xf>
    <xf numFmtId="0" fontId="0" fillId="42" borderId="13" xfId="0" applyFont="1" applyFill="1" applyBorder="1" applyAlignment="1" applyProtection="1">
      <alignment horizontal="left"/>
      <protection/>
    </xf>
    <xf numFmtId="0" fontId="0" fillId="42" borderId="14" xfId="0" applyFont="1" applyFill="1" applyBorder="1" applyAlignment="1" applyProtection="1">
      <alignment horizontal="right"/>
      <protection locked="0"/>
    </xf>
    <xf numFmtId="0" fontId="0" fillId="43" borderId="14" xfId="0" applyFont="1" applyFill="1" applyBorder="1" applyAlignment="1" applyProtection="1">
      <alignment horizontal="right"/>
      <protection locked="0"/>
    </xf>
    <xf numFmtId="0" fontId="34" fillId="44" borderId="15" xfId="0" applyFont="1" applyFill="1" applyBorder="1" applyAlignment="1" applyProtection="1">
      <alignment horizontal="right"/>
      <protection/>
    </xf>
    <xf numFmtId="0" fontId="0" fillId="42" borderId="0" xfId="0" applyFont="1" applyFill="1" applyAlignment="1" applyProtection="1">
      <alignment/>
      <protection/>
    </xf>
    <xf numFmtId="0" fontId="0" fillId="42" borderId="13" xfId="0" applyFont="1" applyFill="1" applyBorder="1" applyAlignment="1" applyProtection="1">
      <alignment horizontal="right"/>
      <protection locked="0"/>
    </xf>
    <xf numFmtId="0" fontId="0" fillId="42" borderId="16" xfId="0" applyFont="1" applyFill="1" applyBorder="1" applyAlignment="1" applyProtection="1">
      <alignment horizontal="left"/>
      <protection locked="0"/>
    </xf>
    <xf numFmtId="173" fontId="17" fillId="43" borderId="17" xfId="0" applyNumberFormat="1" applyFont="1" applyFill="1" applyBorder="1" applyAlignment="1" applyProtection="1">
      <alignment horizontal="center"/>
      <protection/>
    </xf>
    <xf numFmtId="0" fontId="13" fillId="43" borderId="15" xfId="0" applyFont="1" applyFill="1" applyBorder="1" applyAlignment="1" applyProtection="1">
      <alignment horizontal="center"/>
      <protection/>
    </xf>
    <xf numFmtId="0" fontId="0" fillId="43" borderId="15" xfId="0" applyFont="1" applyFill="1" applyBorder="1" applyAlignment="1" applyProtection="1">
      <alignment horizontal="right"/>
      <protection/>
    </xf>
    <xf numFmtId="0" fontId="0" fillId="43" borderId="15" xfId="0" applyFont="1" applyFill="1" applyBorder="1" applyAlignment="1" applyProtection="1">
      <alignment horizontal="center"/>
      <protection/>
    </xf>
    <xf numFmtId="0" fontId="0" fillId="43" borderId="14" xfId="0" applyFont="1" applyFill="1" applyBorder="1" applyAlignment="1" applyProtection="1">
      <alignment horizontal="left"/>
      <protection/>
    </xf>
    <xf numFmtId="173" fontId="17" fillId="42" borderId="17" xfId="0" applyNumberFormat="1" applyFont="1" applyFill="1" applyBorder="1" applyAlignment="1" applyProtection="1">
      <alignment horizontal="center"/>
      <protection/>
    </xf>
    <xf numFmtId="0" fontId="13" fillId="42" borderId="15" xfId="0" applyFont="1" applyFill="1" applyBorder="1" applyAlignment="1" applyProtection="1">
      <alignment horizontal="center"/>
      <protection/>
    </xf>
    <xf numFmtId="0" fontId="0" fillId="42" borderId="15" xfId="0" applyFont="1" applyFill="1" applyBorder="1" applyAlignment="1" applyProtection="1">
      <alignment horizontal="right"/>
      <protection/>
    </xf>
    <xf numFmtId="0" fontId="0" fillId="42" borderId="15" xfId="0" applyFont="1" applyFill="1" applyBorder="1" applyAlignment="1" applyProtection="1">
      <alignment horizontal="center"/>
      <protection/>
    </xf>
    <xf numFmtId="0" fontId="0" fillId="42" borderId="14" xfId="0" applyFont="1" applyFill="1" applyBorder="1" applyAlignment="1" applyProtection="1">
      <alignment horizontal="left"/>
      <protection/>
    </xf>
    <xf numFmtId="0" fontId="34" fillId="18" borderId="15" xfId="0" applyFont="1" applyFill="1" applyBorder="1" applyAlignment="1" applyProtection="1">
      <alignment horizontal="right"/>
      <protection/>
    </xf>
    <xf numFmtId="173" fontId="0" fillId="33" borderId="17" xfId="0" applyNumberFormat="1"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6" fillId="33" borderId="0" xfId="0" applyFont="1" applyFill="1" applyBorder="1" applyAlignment="1" applyProtection="1">
      <alignment wrapText="1"/>
      <protection/>
    </xf>
    <xf numFmtId="0" fontId="0" fillId="18" borderId="15" xfId="0" applyFont="1" applyFill="1" applyBorder="1" applyAlignment="1" applyProtection="1">
      <alignment horizontal="center"/>
      <protection/>
    </xf>
    <xf numFmtId="0" fontId="0" fillId="0" borderId="0" xfId="53" applyFont="1" applyBorder="1" applyAlignment="1" applyProtection="1">
      <alignment horizontal="center"/>
      <protection/>
    </xf>
    <xf numFmtId="0" fontId="0" fillId="0" borderId="0" xfId="53" applyFont="1" applyFill="1" applyBorder="1" applyAlignment="1" applyProtection="1">
      <alignment/>
      <protection/>
    </xf>
    <xf numFmtId="0" fontId="0" fillId="0" borderId="0" xfId="53" applyFont="1" applyFill="1" applyBorder="1" applyAlignment="1" applyProtection="1">
      <alignment horizontal="center"/>
      <protection/>
    </xf>
    <xf numFmtId="0" fontId="13" fillId="0" borderId="0" xfId="53" applyFont="1" applyFill="1" applyBorder="1" applyAlignment="1" applyProtection="1">
      <alignment horizontal="center" wrapText="1"/>
      <protection/>
    </xf>
    <xf numFmtId="0" fontId="0" fillId="0" borderId="0" xfId="53" applyFont="1" applyBorder="1" applyAlignment="1" applyProtection="1">
      <alignment horizontal="center" wrapText="1"/>
      <protection/>
    </xf>
    <xf numFmtId="0" fontId="0" fillId="0" borderId="0" xfId="53" applyFont="1" applyFill="1" applyBorder="1" applyAlignment="1" applyProtection="1">
      <alignment horizontal="center" vertical="center"/>
      <protection/>
    </xf>
    <xf numFmtId="0" fontId="13" fillId="0" borderId="10"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top"/>
      <protection/>
    </xf>
    <xf numFmtId="0" fontId="0" fillId="0" borderId="0" xfId="53" applyFont="1" applyFill="1" applyBorder="1" applyAlignment="1" applyProtection="1">
      <alignment horizontal="center" vertical="top"/>
      <protection/>
    </xf>
    <xf numFmtId="0" fontId="0" fillId="0" borderId="0" xfId="53" applyFont="1" applyFill="1" applyBorder="1" applyAlignment="1" applyProtection="1">
      <alignment horizontal="right" vertical="center"/>
      <protection/>
    </xf>
    <xf numFmtId="0" fontId="13" fillId="0" borderId="0" xfId="53" applyFont="1" applyFill="1" applyBorder="1" applyAlignment="1" applyProtection="1">
      <alignment horizontal="right" vertical="center"/>
      <protection/>
    </xf>
    <xf numFmtId="0" fontId="6" fillId="0" borderId="0" xfId="53" applyFont="1" applyFill="1" applyBorder="1" applyAlignment="1" applyProtection="1">
      <alignment horizontal="center" vertical="center"/>
      <protection/>
    </xf>
    <xf numFmtId="0" fontId="13" fillId="0" borderId="0" xfId="53" applyFont="1" applyFill="1" applyBorder="1" applyAlignment="1" applyProtection="1">
      <alignment horizontal="left" vertical="center"/>
      <protection/>
    </xf>
    <xf numFmtId="0" fontId="0" fillId="0" borderId="10" xfId="53" applyFont="1" applyFill="1" applyBorder="1" applyAlignment="1" applyProtection="1">
      <alignment horizontal="center"/>
      <protection/>
    </xf>
    <xf numFmtId="0" fontId="13" fillId="0" borderId="10" xfId="53" applyFont="1" applyFill="1" applyBorder="1" applyAlignment="1">
      <alignment horizontal="center" vertical="center"/>
      <protection/>
    </xf>
    <xf numFmtId="0" fontId="1" fillId="0" borderId="0" xfId="53" applyFont="1" applyFill="1" applyBorder="1" applyAlignment="1" applyProtection="1">
      <alignment horizontal="center" vertical="center"/>
      <protection/>
    </xf>
    <xf numFmtId="0" fontId="0" fillId="34" borderId="0" xfId="53" applyFont="1" applyFill="1" applyBorder="1" applyAlignment="1" applyProtection="1">
      <alignment horizontal="right" vertical="center"/>
      <protection/>
    </xf>
    <xf numFmtId="0" fontId="13" fillId="33" borderId="10" xfId="53" applyFont="1" applyFill="1" applyBorder="1" applyAlignment="1">
      <alignment horizontal="center" vertical="center"/>
      <protection/>
    </xf>
    <xf numFmtId="0" fontId="0" fillId="0" borderId="0" xfId="53" applyFont="1" applyBorder="1" applyProtection="1">
      <alignment/>
      <protection/>
    </xf>
    <xf numFmtId="0" fontId="40" fillId="0" borderId="0" xfId="53" applyFont="1" applyFill="1" applyBorder="1" applyAlignment="1" applyProtection="1">
      <alignment vertical="center"/>
      <protection/>
    </xf>
    <xf numFmtId="0" fontId="42" fillId="0" borderId="0" xfId="53" applyFont="1" applyFill="1" applyBorder="1" applyAlignment="1" applyProtection="1">
      <alignment horizontal="center" vertical="center"/>
      <protection/>
    </xf>
    <xf numFmtId="0" fontId="0" fillId="0" borderId="0" xfId="53">
      <alignment/>
      <protection/>
    </xf>
    <xf numFmtId="0" fontId="4" fillId="0" borderId="0" xfId="53" applyFont="1" applyFill="1" applyBorder="1" applyAlignment="1" applyProtection="1">
      <alignment horizontal="center" vertical="center" wrapText="1"/>
      <protection/>
    </xf>
    <xf numFmtId="0" fontId="43" fillId="0" borderId="0" xfId="53" applyFont="1" applyFill="1" applyBorder="1" applyAlignment="1" applyProtection="1">
      <alignment horizontal="center" vertical="center"/>
      <protection/>
    </xf>
    <xf numFmtId="0" fontId="16" fillId="0" borderId="0" xfId="53" applyFont="1" applyFill="1" applyBorder="1" applyAlignment="1" applyProtection="1">
      <alignment horizontal="center" vertical="center"/>
      <protection/>
    </xf>
    <xf numFmtId="0" fontId="43" fillId="0" borderId="0" xfId="53" applyFont="1" applyFill="1" applyBorder="1" applyAlignment="1" applyProtection="1">
      <alignment horizontal="center" vertical="top"/>
      <protection/>
    </xf>
    <xf numFmtId="0" fontId="40" fillId="0" borderId="0" xfId="53" applyFont="1" applyFill="1" applyBorder="1" applyAlignment="1" applyProtection="1">
      <alignment horizontal="center"/>
      <protection locked="0"/>
    </xf>
    <xf numFmtId="0" fontId="40" fillId="0" borderId="0" xfId="53" applyFont="1" applyFill="1" applyBorder="1" applyAlignment="1" applyProtection="1">
      <alignment/>
      <protection locked="0"/>
    </xf>
    <xf numFmtId="0" fontId="40" fillId="0" borderId="10" xfId="53" applyFont="1" applyFill="1" applyBorder="1" applyAlignment="1" applyProtection="1">
      <alignment horizontal="center"/>
      <protection/>
    </xf>
    <xf numFmtId="0" fontId="40" fillId="0" borderId="10" xfId="53" applyFont="1" applyFill="1" applyBorder="1" applyAlignment="1" applyProtection="1">
      <alignment horizontal="center" vertical="center"/>
      <protection/>
    </xf>
    <xf numFmtId="0" fontId="40" fillId="0" borderId="15" xfId="53" applyFont="1" applyFill="1" applyBorder="1" applyAlignment="1" applyProtection="1">
      <alignment horizontal="center" vertical="center"/>
      <protection/>
    </xf>
    <xf numFmtId="0" fontId="40" fillId="0" borderId="14" xfId="53" applyFont="1" applyFill="1" applyBorder="1" applyAlignment="1" applyProtection="1">
      <alignment horizontal="center" vertical="center"/>
      <protection/>
    </xf>
    <xf numFmtId="0" fontId="40" fillId="0" borderId="0" xfId="53" applyFont="1" applyFill="1" applyBorder="1" applyAlignment="1" applyProtection="1">
      <alignment horizontal="left"/>
      <protection/>
    </xf>
    <xf numFmtId="0" fontId="40" fillId="0" borderId="0" xfId="53" applyFont="1">
      <alignment/>
      <protection/>
    </xf>
    <xf numFmtId="20" fontId="18" fillId="0" borderId="0" xfId="53" applyNumberFormat="1" applyFont="1" applyFill="1" applyBorder="1" applyAlignment="1" applyProtection="1">
      <alignment horizontal="center" vertical="center"/>
      <protection/>
    </xf>
    <xf numFmtId="0" fontId="40" fillId="0" borderId="0" xfId="53" applyFont="1" applyFill="1" applyBorder="1" applyAlignment="1" applyProtection="1">
      <alignment horizontal="center"/>
      <protection/>
    </xf>
    <xf numFmtId="0" fontId="43" fillId="0" borderId="0" xfId="53" applyFont="1" applyFill="1" applyBorder="1" applyAlignment="1" applyProtection="1">
      <alignment horizontal="right"/>
      <protection/>
    </xf>
    <xf numFmtId="0" fontId="40" fillId="0" borderId="0" xfId="53" applyFont="1" applyFill="1" applyBorder="1" applyAlignment="1" applyProtection="1">
      <alignment horizontal="centerContinuous"/>
      <protection/>
    </xf>
    <xf numFmtId="0" fontId="18" fillId="0" borderId="0" xfId="53" applyFont="1" applyFill="1" applyBorder="1" applyAlignment="1" applyProtection="1">
      <alignment/>
      <protection/>
    </xf>
    <xf numFmtId="0" fontId="18" fillId="0" borderId="0" xfId="53" applyFont="1" applyFill="1" applyBorder="1" applyAlignment="1" applyProtection="1">
      <alignment/>
      <protection locked="0"/>
    </xf>
    <xf numFmtId="0" fontId="40" fillId="0" borderId="0" xfId="53" applyFont="1" applyFill="1" applyBorder="1" applyAlignment="1" applyProtection="1">
      <alignment/>
      <protection/>
    </xf>
    <xf numFmtId="0" fontId="13" fillId="0" borderId="0" xfId="53" applyFont="1" applyFill="1" applyBorder="1" applyAlignment="1" applyProtection="1">
      <alignment horizontal="center" vertical="center"/>
      <protection/>
    </xf>
    <xf numFmtId="0" fontId="40" fillId="0" borderId="0" xfId="53" applyFont="1" applyFill="1" applyBorder="1" applyAlignment="1" applyProtection="1">
      <alignment horizontal="center" vertical="center"/>
      <protection/>
    </xf>
    <xf numFmtId="0" fontId="40" fillId="45" borderId="10" xfId="53" applyFont="1" applyFill="1" applyBorder="1" applyAlignment="1" applyProtection="1">
      <alignment horizontal="center"/>
      <protection/>
    </xf>
    <xf numFmtId="0" fontId="40" fillId="44" borderId="10" xfId="53" applyFont="1" applyFill="1" applyBorder="1" applyAlignment="1" applyProtection="1">
      <alignment horizontal="center"/>
      <protection/>
    </xf>
    <xf numFmtId="0" fontId="34" fillId="44" borderId="15" xfId="0" applyFont="1" applyFill="1" applyBorder="1" applyAlignment="1" applyProtection="1">
      <alignment horizontal="right"/>
      <protection locked="0"/>
    </xf>
    <xf numFmtId="0" fontId="0" fillId="33" borderId="0" xfId="0" applyFont="1" applyFill="1" applyAlignment="1" applyProtection="1">
      <alignment horizontal="center"/>
      <protection locked="0"/>
    </xf>
    <xf numFmtId="0" fontId="31" fillId="33" borderId="0" xfId="0" applyFont="1" applyFill="1" applyAlignment="1" applyProtection="1">
      <alignment horizontal="center"/>
      <protection locked="0"/>
    </xf>
    <xf numFmtId="0" fontId="9" fillId="46" borderId="18" xfId="0" applyFont="1" applyFill="1" applyBorder="1" applyAlignment="1">
      <alignment horizontal="center" vertical="center"/>
    </xf>
    <xf numFmtId="0" fontId="9" fillId="46" borderId="0" xfId="0" applyFont="1" applyFill="1" applyBorder="1" applyAlignment="1">
      <alignment horizontal="center" vertical="center"/>
    </xf>
    <xf numFmtId="0" fontId="21" fillId="42" borderId="15" xfId="0" applyFont="1" applyFill="1" applyBorder="1" applyAlignment="1" applyProtection="1">
      <alignment horizontal="center" vertical="center"/>
      <protection/>
    </xf>
    <xf numFmtId="0" fontId="21" fillId="33" borderId="10" xfId="0" applyFont="1" applyFill="1" applyBorder="1" applyAlignment="1" applyProtection="1">
      <alignment horizontal="center"/>
      <protection locked="0"/>
    </xf>
    <xf numFmtId="0" fontId="21" fillId="33" borderId="19" xfId="0" applyFont="1" applyFill="1" applyBorder="1" applyAlignment="1" applyProtection="1">
      <alignment horizontal="center"/>
      <protection locked="0"/>
    </xf>
    <xf numFmtId="0" fontId="16" fillId="33" borderId="0" xfId="0" applyFont="1" applyFill="1" applyAlignment="1" applyProtection="1">
      <alignment horizontal="center"/>
      <protection/>
    </xf>
    <xf numFmtId="0" fontId="13" fillId="43" borderId="15" xfId="0" applyFont="1" applyFill="1" applyBorder="1" applyAlignment="1" applyProtection="1">
      <alignment horizontal="center"/>
      <protection/>
    </xf>
    <xf numFmtId="0" fontId="6" fillId="33" borderId="0" xfId="0" applyFont="1" applyFill="1" applyBorder="1" applyAlignment="1" applyProtection="1">
      <alignment horizontal="center" wrapText="1"/>
      <protection/>
    </xf>
    <xf numFmtId="0" fontId="33" fillId="33" borderId="0" xfId="0" applyFont="1" applyFill="1" applyBorder="1" applyAlignment="1">
      <alignment horizontal="left"/>
    </xf>
    <xf numFmtId="0" fontId="1" fillId="33" borderId="0" xfId="0" applyFont="1" applyFill="1" applyAlignment="1" applyProtection="1">
      <alignment horizontal="center" wrapText="1"/>
      <protection/>
    </xf>
    <xf numFmtId="0" fontId="82" fillId="42" borderId="0"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0" fillId="0" borderId="30" xfId="0" applyBorder="1" applyAlignment="1">
      <alignment horizontal="left"/>
    </xf>
    <xf numFmtId="0" fontId="0" fillId="0" borderId="15" xfId="0" applyBorder="1" applyAlignment="1">
      <alignment horizontal="left"/>
    </xf>
    <xf numFmtId="0" fontId="0" fillId="0" borderId="31" xfId="0" applyBorder="1" applyAlignment="1">
      <alignment horizontal="left"/>
    </xf>
    <xf numFmtId="0" fontId="4" fillId="33" borderId="32" xfId="0" applyFont="1" applyFill="1" applyBorder="1" applyAlignment="1" applyProtection="1">
      <alignment horizontal="center"/>
      <protection/>
    </xf>
    <xf numFmtId="0" fontId="4" fillId="33" borderId="33" xfId="0" applyFont="1" applyFill="1" applyBorder="1" applyAlignment="1" applyProtection="1">
      <alignment horizontal="center"/>
      <protection/>
    </xf>
    <xf numFmtId="0" fontId="16" fillId="33" borderId="0" xfId="0" applyFont="1" applyFill="1" applyAlignment="1" applyProtection="1">
      <alignment horizontal="center" vertical="center"/>
      <protection/>
    </xf>
    <xf numFmtId="0" fontId="18" fillId="33" borderId="10"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34"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0" fillId="0" borderId="0" xfId="53" applyFont="1" applyFill="1" applyBorder="1" applyAlignment="1" applyProtection="1">
      <alignment horizontal="center" vertical="center"/>
      <protection/>
    </xf>
    <xf numFmtId="0" fontId="0" fillId="0" borderId="0" xfId="53" applyFont="1" applyFill="1" applyBorder="1" applyAlignment="1" applyProtection="1">
      <alignment horizontal="center" vertical="top"/>
      <protection/>
    </xf>
    <xf numFmtId="0" fontId="41" fillId="0" borderId="0" xfId="53" applyFont="1" applyFill="1" applyBorder="1" applyAlignment="1" applyProtection="1">
      <alignment horizontal="center" vertical="center"/>
      <protection/>
    </xf>
    <xf numFmtId="0" fontId="42" fillId="0" borderId="0" xfId="53" applyFont="1" applyFill="1" applyBorder="1" applyAlignment="1" applyProtection="1">
      <alignment horizontal="center" vertical="center"/>
      <protection/>
    </xf>
    <xf numFmtId="0" fontId="43" fillId="0" borderId="0"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wrapText="1"/>
      <protection/>
    </xf>
    <xf numFmtId="0" fontId="4" fillId="0" borderId="34" xfId="53" applyFont="1" applyFill="1" applyBorder="1" applyAlignment="1" applyProtection="1">
      <alignment horizontal="center" vertical="center" wrapText="1"/>
      <protection/>
    </xf>
    <xf numFmtId="0" fontId="43" fillId="0" borderId="34" xfId="53" applyFont="1" applyFill="1" applyBorder="1" applyAlignment="1" applyProtection="1">
      <alignment horizontal="center" vertical="center"/>
      <protection/>
    </xf>
    <xf numFmtId="0" fontId="16" fillId="0" borderId="0" xfId="53" applyFont="1" applyFill="1" applyBorder="1" applyAlignment="1" applyProtection="1">
      <alignment horizontal="center" vertical="center"/>
      <protection/>
    </xf>
    <xf numFmtId="0" fontId="16" fillId="0" borderId="34" xfId="53" applyFont="1" applyFill="1" applyBorder="1" applyAlignment="1" applyProtection="1">
      <alignment horizontal="center" vertic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Futsal U19 Turnierplan"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46</xdr:row>
      <xdr:rowOff>0</xdr:rowOff>
    </xdr:to>
    <xdr:sp>
      <xdr:nvSpPr>
        <xdr:cNvPr id="1" name="TextBox 4"/>
        <xdr:cNvSpPr txBox="1">
          <a:spLocks noChangeArrowheads="1"/>
        </xdr:cNvSpPr>
      </xdr:nvSpPr>
      <xdr:spPr>
        <a:xfrm>
          <a:off x="1266825" y="266700"/>
          <a:ext cx="7534275" cy="2800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Paarungen der (nur Vorrunde) Spielzeiten, Pausen Turnierbeginn u.a. eigetragen werden. Der Spielplan übernimmt dann die Eintragungen automatisch.</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
Bei den "KO-Spielen der Vor- und Endrunde  beim Ergebniseintrag bitte das Endergebnis eintragen. Dadurch wird die Siegermannschaft entsprechend ihrem weiterkommen in die nächste KO-Partie eingetagen. 
Genauso bei den 1. 6 Qualipartien Campions-Leaque  die Verlierer in die Euroleaque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e\Ondrive%20Fussball\OneDrive%20-%20Badischer%20Fu&#223;ballverband%20e.V.%20-%20Fu&#223;ballkreis%20Heidelberg\Fu&#223;ball\Turnierpl&#228;ne\Turnierpl&#228;ne%20im%20Internet\21_MS_3_x_7_Gruppe_Achtel-Viertel-Halbfinale_1Plat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Hauptmenue"/>
      <sheetName val="Vorgaben"/>
      <sheetName val="Spielplan2"/>
      <sheetName val="Spielplan1"/>
      <sheetName val="Spielplan"/>
      <sheetName val="Rechnen"/>
      <sheetName val="Rechnen2"/>
      <sheetName val="Gruppen-Tabellen"/>
      <sheetName val="Gruppen-Tabellen (2)"/>
      <sheetName val="21_MS_3_x_7_Gruppe_Achtel-Viert"/>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2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46" zoomScaleNormal="246" zoomScalePageLayoutView="0" workbookViewId="0" topLeftCell="A1">
      <selection activeCell="A1" sqref="A1"/>
    </sheetView>
  </sheetViews>
  <sheetFormatPr defaultColWidth="11.421875" defaultRowHeight="12.75"/>
  <cols>
    <col min="1" max="1" width="86.57421875" style="8" customWidth="1"/>
    <col min="2" max="2" width="35.7109375" style="8" customWidth="1"/>
    <col min="3" max="16384" width="11.421875" style="8" customWidth="1"/>
  </cols>
  <sheetData>
    <row r="1" ht="75" customHeight="1">
      <c r="A1" s="24" t="s">
        <v>12</v>
      </c>
    </row>
    <row r="2" ht="112.5" customHeight="1">
      <c r="A2" s="25"/>
    </row>
    <row r="3" ht="112.5" customHeight="1">
      <c r="A3" s="25"/>
    </row>
    <row r="4" ht="150" customHeight="1">
      <c r="A4" s="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B7" sqref="B7"/>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37</v>
      </c>
      <c r="B1" s="7" t="s">
        <v>38</v>
      </c>
      <c r="C1" s="123" t="s">
        <v>6</v>
      </c>
      <c r="D1" s="124"/>
      <c r="E1" s="124"/>
    </row>
    <row r="2" spans="1:4" ht="18" customHeight="1">
      <c r="A2" s="10" t="s">
        <v>43</v>
      </c>
      <c r="B2" s="11" t="s">
        <v>49</v>
      </c>
      <c r="C2" s="3" t="s">
        <v>7</v>
      </c>
      <c r="D2" s="4" t="s">
        <v>8</v>
      </c>
    </row>
    <row r="3" spans="1:4" ht="18" customHeight="1">
      <c r="A3" s="10" t="s">
        <v>44</v>
      </c>
      <c r="B3" s="11" t="s">
        <v>50</v>
      </c>
      <c r="C3" s="3" t="s">
        <v>0</v>
      </c>
      <c r="D3" s="12">
        <v>0.009722222222222222</v>
      </c>
    </row>
    <row r="4" spans="1:3" ht="18" customHeight="1">
      <c r="A4" s="10" t="s">
        <v>45</v>
      </c>
      <c r="B4" s="11" t="s">
        <v>51</v>
      </c>
      <c r="C4" s="3" t="s">
        <v>13</v>
      </c>
    </row>
    <row r="5" spans="1:4" ht="18" customHeight="1">
      <c r="A5" s="10" t="s">
        <v>46</v>
      </c>
      <c r="B5" s="11" t="s">
        <v>52</v>
      </c>
      <c r="C5" s="3" t="s">
        <v>1</v>
      </c>
      <c r="D5" s="13">
        <v>0.0006944444444444445</v>
      </c>
    </row>
    <row r="6" spans="1:4" ht="18" customHeight="1">
      <c r="A6" s="10" t="s">
        <v>47</v>
      </c>
      <c r="B6" s="11" t="s">
        <v>53</v>
      </c>
      <c r="C6" s="6" t="s">
        <v>9</v>
      </c>
      <c r="D6" s="5"/>
    </row>
    <row r="7" spans="1:4" ht="18" customHeight="1">
      <c r="A7" s="10" t="s">
        <v>48</v>
      </c>
      <c r="B7" s="11" t="s">
        <v>54</v>
      </c>
      <c r="C7" s="3" t="s">
        <v>1</v>
      </c>
      <c r="D7" s="14">
        <v>0.011111111111111112</v>
      </c>
    </row>
    <row r="8" spans="1:3" ht="18" customHeight="1">
      <c r="A8" s="37"/>
      <c r="B8" s="22"/>
      <c r="C8" s="6" t="s">
        <v>15</v>
      </c>
    </row>
    <row r="9" spans="1:4" ht="18" customHeight="1" hidden="1">
      <c r="A9" s="37" t="s">
        <v>16</v>
      </c>
      <c r="B9" s="22"/>
      <c r="C9" s="3" t="s">
        <v>1</v>
      </c>
      <c r="D9" s="41">
        <v>0.004166666666666667</v>
      </c>
    </row>
    <row r="10" spans="1:3" ht="18" customHeight="1" hidden="1">
      <c r="A10" s="37" t="s">
        <v>17</v>
      </c>
      <c r="B10" s="22"/>
      <c r="C10" s="6" t="s">
        <v>30</v>
      </c>
    </row>
    <row r="11" spans="1:2" ht="18" customHeight="1" hidden="1">
      <c r="A11" s="22"/>
      <c r="B11" s="22"/>
    </row>
    <row r="12" spans="1:3" ht="18" customHeight="1">
      <c r="A12" s="22"/>
      <c r="B12" s="22"/>
      <c r="C12" s="3" t="s">
        <v>10</v>
      </c>
    </row>
    <row r="13" spans="1:4" ht="18" customHeight="1">
      <c r="A13" s="22"/>
      <c r="B13" s="22"/>
      <c r="C13" s="3" t="s">
        <v>11</v>
      </c>
      <c r="D13" s="15">
        <v>0.4166666666666667</v>
      </c>
    </row>
    <row r="14" ht="12.75">
      <c r="B14" s="2"/>
    </row>
    <row r="15" spans="2:4" ht="12.75" hidden="1">
      <c r="B15" s="2"/>
      <c r="C15" s="3" t="s">
        <v>31</v>
      </c>
      <c r="D15" s="3" t="s">
        <v>33</v>
      </c>
    </row>
    <row r="16" spans="2:4" ht="12.75" hidden="1">
      <c r="B16" s="2"/>
      <c r="C16" s="3" t="s">
        <v>32</v>
      </c>
      <c r="D16" s="43"/>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82"/>
  <sheetViews>
    <sheetView tabSelected="1" zoomScale="95" zoomScaleNormal="95" zoomScalePageLayoutView="0" workbookViewId="0" topLeftCell="A28">
      <selection activeCell="J25" sqref="J25"/>
    </sheetView>
  </sheetViews>
  <sheetFormatPr defaultColWidth="11.421875" defaultRowHeight="12.75"/>
  <cols>
    <col min="1" max="1" width="14.421875" style="20" customWidth="1"/>
    <col min="2" max="2" width="5.8515625" style="19" customWidth="1"/>
    <col min="3" max="3" width="3.57421875" style="18" customWidth="1"/>
    <col min="4" max="4" width="5.00390625" style="18" customWidth="1"/>
    <col min="5" max="5" width="29.00390625" style="18" customWidth="1"/>
    <col min="6" max="6" width="1.57421875" style="16" customWidth="1"/>
    <col min="7" max="7" width="29.140625" style="18" customWidth="1"/>
    <col min="8" max="8" width="4.57421875" style="16" customWidth="1"/>
    <col min="9" max="9" width="1.7109375" style="18" customWidth="1"/>
    <col min="10" max="10" width="4.57421875" style="16" customWidth="1"/>
    <col min="11" max="11" width="28.57421875" style="16" customWidth="1"/>
    <col min="12" max="16384" width="11.421875" style="16" customWidth="1"/>
  </cols>
  <sheetData>
    <row r="1" spans="1:10" s="17" customFormat="1" ht="12.75">
      <c r="A1" s="141" t="s">
        <v>35</v>
      </c>
      <c r="B1" s="142"/>
      <c r="C1" s="142"/>
      <c r="D1" s="143"/>
      <c r="E1" s="16"/>
      <c r="G1" s="147" t="s">
        <v>36</v>
      </c>
      <c r="H1" s="148"/>
      <c r="I1" s="18"/>
      <c r="J1" s="16"/>
    </row>
    <row r="2" spans="1:8" ht="12.75">
      <c r="A2" s="144" t="str">
        <f>Vorgaben!A2</f>
        <v>Partie 1 gelost Name (H)</v>
      </c>
      <c r="B2" s="145"/>
      <c r="C2" s="145"/>
      <c r="D2" s="146"/>
      <c r="E2" s="16"/>
      <c r="G2" s="137" t="str">
        <f>Vorgaben!B2</f>
        <v>Partie 1 gelost Name (G)</v>
      </c>
      <c r="H2" s="138"/>
    </row>
    <row r="3" spans="1:8" ht="12.75">
      <c r="A3" s="144" t="str">
        <f>Vorgaben!A3</f>
        <v>Partie 2 gelost Name (H)</v>
      </c>
      <c r="B3" s="145"/>
      <c r="C3" s="145"/>
      <c r="D3" s="146"/>
      <c r="E3" s="16"/>
      <c r="G3" s="137" t="str">
        <f>Vorgaben!B3</f>
        <v>Partie 2 gelost Name (G)</v>
      </c>
      <c r="H3" s="138"/>
    </row>
    <row r="4" spans="1:8" ht="12.75">
      <c r="A4" s="144" t="str">
        <f>Vorgaben!A4</f>
        <v>Partie 3 gelost Name (H)</v>
      </c>
      <c r="B4" s="145"/>
      <c r="C4" s="145"/>
      <c r="D4" s="146"/>
      <c r="E4" s="16"/>
      <c r="G4" s="137" t="str">
        <f>Vorgaben!B4</f>
        <v>Partie 3 gelost Name (G)</v>
      </c>
      <c r="H4" s="138"/>
    </row>
    <row r="5" spans="1:8" ht="12.75">
      <c r="A5" s="144" t="str">
        <f>Vorgaben!A5</f>
        <v>Partie 4 gelost Name (H)</v>
      </c>
      <c r="B5" s="145"/>
      <c r="C5" s="145"/>
      <c r="D5" s="146"/>
      <c r="E5" s="16"/>
      <c r="G5" s="137" t="str">
        <f>Vorgaben!B5</f>
        <v>Partie 4 gelost Name (G)</v>
      </c>
      <c r="H5" s="138"/>
    </row>
    <row r="6" spans="1:8" ht="12.75">
      <c r="A6" s="144" t="str">
        <f>Vorgaben!A6</f>
        <v>Partie 5 gelost Name (H)</v>
      </c>
      <c r="B6" s="145"/>
      <c r="C6" s="145"/>
      <c r="D6" s="146"/>
      <c r="E6" s="16"/>
      <c r="G6" s="137" t="str">
        <f>Vorgaben!B6</f>
        <v>Partie 5 gelost Name (G)</v>
      </c>
      <c r="H6" s="138"/>
    </row>
    <row r="7" spans="1:8" ht="13.5" thickBot="1">
      <c r="A7" s="134" t="str">
        <f>Vorgaben!A7</f>
        <v>Partie 6 gelost Name (H)</v>
      </c>
      <c r="B7" s="135"/>
      <c r="C7" s="135"/>
      <c r="D7" s="136"/>
      <c r="E7" s="16"/>
      <c r="G7" s="139" t="str">
        <f>Vorgaben!B7</f>
        <v>Partie 6 gelost Name (G)</v>
      </c>
      <c r="H7" s="140"/>
    </row>
    <row r="8" spans="1:8" ht="12.75">
      <c r="A8" s="133">
        <f>Vorgaben!A8</f>
        <v>0</v>
      </c>
      <c r="B8" s="133"/>
      <c r="C8" s="133"/>
      <c r="D8" s="133"/>
      <c r="E8" s="40"/>
      <c r="F8" s="40"/>
      <c r="G8" s="133">
        <f>Vorgaben!B8</f>
        <v>0</v>
      </c>
      <c r="H8" s="133"/>
    </row>
    <row r="9" spans="1:10" s="21" customFormat="1" ht="30" customHeight="1">
      <c r="A9" s="21" t="s">
        <v>2</v>
      </c>
      <c r="B9" s="130" t="s">
        <v>39</v>
      </c>
      <c r="C9" s="130"/>
      <c r="D9" s="73"/>
      <c r="E9" s="23" t="s">
        <v>34</v>
      </c>
      <c r="F9" s="23"/>
      <c r="G9" s="23"/>
      <c r="H9" s="132" t="s">
        <v>3</v>
      </c>
      <c r="I9" s="132"/>
      <c r="J9" s="132"/>
    </row>
    <row r="10" spans="1:7" ht="12.75">
      <c r="A10" s="131">
        <f>Vorgaben!A12</f>
        <v>0</v>
      </c>
      <c r="B10" s="131"/>
      <c r="C10" s="131"/>
      <c r="D10" s="131"/>
      <c r="E10" s="16"/>
      <c r="G10" s="16"/>
    </row>
    <row r="11" spans="1:10" ht="13.5">
      <c r="A11" s="47">
        <f>Vorgaben!D13</f>
        <v>0.4166666666666667</v>
      </c>
      <c r="B11" s="125">
        <v>1</v>
      </c>
      <c r="C11" s="125"/>
      <c r="D11" s="48"/>
      <c r="E11" s="49" t="str">
        <f aca="true" t="shared" si="0" ref="E11:E16">A2</f>
        <v>Partie 1 gelost Name (H)</v>
      </c>
      <c r="F11" s="50" t="s">
        <v>4</v>
      </c>
      <c r="G11" s="51" t="str">
        <f aca="true" t="shared" si="1" ref="G11:G16">G2</f>
        <v>Partie 1 gelost Name (G)</v>
      </c>
      <c r="H11" s="56">
        <v>1</v>
      </c>
      <c r="I11" s="44" t="s">
        <v>5</v>
      </c>
      <c r="J11" s="57">
        <v>0</v>
      </c>
    </row>
    <row r="12" spans="1:10" ht="13.5">
      <c r="A12" s="58">
        <f>A11+Vorgaben!$D$3+Vorgaben!$D$5</f>
        <v>0.42708333333333337</v>
      </c>
      <c r="B12" s="129">
        <v>2</v>
      </c>
      <c r="C12" s="129"/>
      <c r="D12" s="59"/>
      <c r="E12" s="60" t="str">
        <f t="shared" si="0"/>
        <v>Partie 2 gelost Name (H)</v>
      </c>
      <c r="F12" s="61" t="s">
        <v>4</v>
      </c>
      <c r="G12" s="62" t="str">
        <f t="shared" si="1"/>
        <v>Partie 2 gelost Name (G)</v>
      </c>
      <c r="H12" s="53">
        <v>1</v>
      </c>
      <c r="I12" s="61" t="s">
        <v>5</v>
      </c>
      <c r="J12" s="46">
        <v>0</v>
      </c>
    </row>
    <row r="13" spans="1:10" s="55" customFormat="1" ht="13.5">
      <c r="A13" s="63">
        <f>A12+Vorgaben!$D$3+Vorgaben!$D$5</f>
        <v>0.43750000000000006</v>
      </c>
      <c r="B13" s="125">
        <v>3</v>
      </c>
      <c r="C13" s="125"/>
      <c r="D13" s="64"/>
      <c r="E13" s="65" t="str">
        <f t="shared" si="0"/>
        <v>Partie 3 gelost Name (H)</v>
      </c>
      <c r="F13" s="66" t="s">
        <v>4</v>
      </c>
      <c r="G13" s="67" t="str">
        <f t="shared" si="1"/>
        <v>Partie 3 gelost Name (G)</v>
      </c>
      <c r="H13" s="52">
        <v>1</v>
      </c>
      <c r="I13" s="66" t="s">
        <v>5</v>
      </c>
      <c r="J13" s="45">
        <v>0</v>
      </c>
    </row>
    <row r="14" spans="1:10" ht="13.5">
      <c r="A14" s="58">
        <f>A13+Vorgaben!$D$3+Vorgaben!$D$5</f>
        <v>0.44791666666666674</v>
      </c>
      <c r="B14" s="129">
        <v>4</v>
      </c>
      <c r="C14" s="129"/>
      <c r="D14" s="59"/>
      <c r="E14" s="60" t="str">
        <f t="shared" si="0"/>
        <v>Partie 4 gelost Name (H)</v>
      </c>
      <c r="F14" s="61" t="s">
        <v>4</v>
      </c>
      <c r="G14" s="62" t="str">
        <f t="shared" si="1"/>
        <v>Partie 4 gelost Name (G)</v>
      </c>
      <c r="H14" s="53">
        <v>1</v>
      </c>
      <c r="I14" s="61" t="s">
        <v>5</v>
      </c>
      <c r="J14" s="46">
        <v>0</v>
      </c>
    </row>
    <row r="15" spans="1:10" s="55" customFormat="1" ht="13.5">
      <c r="A15" s="63">
        <f>A14+Vorgaben!$D$3+Vorgaben!$D$5</f>
        <v>0.4583333333333334</v>
      </c>
      <c r="B15" s="125">
        <v>5</v>
      </c>
      <c r="C15" s="125"/>
      <c r="D15" s="64"/>
      <c r="E15" s="65" t="str">
        <f t="shared" si="0"/>
        <v>Partie 5 gelost Name (H)</v>
      </c>
      <c r="F15" s="66" t="s">
        <v>4</v>
      </c>
      <c r="G15" s="67" t="str">
        <f t="shared" si="1"/>
        <v>Partie 5 gelost Name (G)</v>
      </c>
      <c r="H15" s="52">
        <v>1</v>
      </c>
      <c r="I15" s="66" t="s">
        <v>5</v>
      </c>
      <c r="J15" s="45">
        <v>0</v>
      </c>
    </row>
    <row r="16" spans="1:10" ht="13.5">
      <c r="A16" s="58">
        <f>A15+Vorgaben!$D$3+Vorgaben!$D$5</f>
        <v>0.4687500000000001</v>
      </c>
      <c r="B16" s="129">
        <v>6</v>
      </c>
      <c r="C16" s="129"/>
      <c r="D16" s="59"/>
      <c r="E16" s="60" t="str">
        <f t="shared" si="0"/>
        <v>Partie 6 gelost Name (H)</v>
      </c>
      <c r="F16" s="61" t="s">
        <v>4</v>
      </c>
      <c r="G16" s="62" t="str">
        <f t="shared" si="1"/>
        <v>Partie 6 gelost Name (G)</v>
      </c>
      <c r="H16" s="53">
        <v>1</v>
      </c>
      <c r="I16" s="61" t="s">
        <v>5</v>
      </c>
      <c r="J16" s="46">
        <v>0</v>
      </c>
    </row>
    <row r="17" spans="1:9" s="30" customFormat="1" ht="29.25" customHeight="1">
      <c r="A17" s="28"/>
      <c r="B17" s="33"/>
      <c r="C17" s="29"/>
      <c r="D17" s="29"/>
      <c r="E17" s="128" t="s">
        <v>66</v>
      </c>
      <c r="F17" s="128"/>
      <c r="G17" s="128"/>
      <c r="H17" s="28"/>
      <c r="I17" s="34"/>
    </row>
    <row r="19" spans="1:10" s="30" customFormat="1" ht="13.5">
      <c r="A19" s="69">
        <f>A16+Vorgaben!$D$3+Vorgaben!$D$5</f>
        <v>0.4791666666666668</v>
      </c>
      <c r="B19" s="125">
        <v>7</v>
      </c>
      <c r="C19" s="125"/>
      <c r="D19" s="64"/>
      <c r="E19" s="68" t="str">
        <f>IF(OR(H11="",J11=""),"",IF(H11&lt;J11,G11,IF(H11&gt;=J11,E11)))</f>
        <v>Partie 1 gelost Name (H)</v>
      </c>
      <c r="F19" s="74" t="s">
        <v>5</v>
      </c>
      <c r="G19" s="68" t="str">
        <f>IF(OR(H12="",J12=""),"",IF(H12&lt;J12,G12,IF(H12&gt;=J12,E12)))</f>
        <v>Partie 2 gelost Name (H)</v>
      </c>
      <c r="H19" s="71"/>
      <c r="I19" s="70" t="s">
        <v>5</v>
      </c>
      <c r="J19" s="72"/>
    </row>
    <row r="20" spans="1:10" s="30" customFormat="1" ht="12.75">
      <c r="A20" s="27"/>
      <c r="B20" s="31"/>
      <c r="C20" s="29"/>
      <c r="D20" s="29"/>
      <c r="E20" s="32" t="s">
        <v>41</v>
      </c>
      <c r="F20" s="32"/>
      <c r="G20" s="32" t="s">
        <v>42</v>
      </c>
      <c r="H20" s="127"/>
      <c r="I20" s="127"/>
      <c r="J20" s="127"/>
    </row>
    <row r="21" spans="1:10" s="30" customFormat="1" ht="12.75">
      <c r="A21" s="27"/>
      <c r="B21" s="31"/>
      <c r="C21" s="29"/>
      <c r="D21" s="29"/>
      <c r="E21" s="32"/>
      <c r="F21" s="32"/>
      <c r="G21" s="32"/>
      <c r="H21" s="42"/>
      <c r="I21" s="42"/>
      <c r="J21" s="42"/>
    </row>
    <row r="22" spans="1:10" s="30" customFormat="1" ht="13.5">
      <c r="A22" s="69">
        <f>A19+Vorgaben!$D$3+Vorgaben!$D$5</f>
        <v>0.4895833333333335</v>
      </c>
      <c r="B22" s="125">
        <v>8</v>
      </c>
      <c r="C22" s="125"/>
      <c r="D22" s="64"/>
      <c r="E22" s="68" t="str">
        <f>IF(OR(H13="",J13=""),"",IF(H13&lt;J13,G13,IF(H13&gt;=J13,E13)))</f>
        <v>Partie 3 gelost Name (H)</v>
      </c>
      <c r="F22" s="74" t="s">
        <v>5</v>
      </c>
      <c r="G22" s="68" t="str">
        <f>IF(OR(H14="",J14=""),"",IF(H14&lt;J14,G14,IF(H14&gt;=J14,E14)))</f>
        <v>Partie 4 gelost Name (H)</v>
      </c>
      <c r="H22" s="71"/>
      <c r="I22" s="70" t="s">
        <v>5</v>
      </c>
      <c r="J22" s="72"/>
    </row>
    <row r="23" spans="1:10" s="30" customFormat="1" ht="12.75">
      <c r="A23" s="27"/>
      <c r="B23" s="31"/>
      <c r="C23" s="29"/>
      <c r="D23" s="29"/>
      <c r="E23" s="32" t="s">
        <v>56</v>
      </c>
      <c r="F23" s="32"/>
      <c r="G23" s="32" t="s">
        <v>57</v>
      </c>
      <c r="H23" s="126"/>
      <c r="I23" s="126"/>
      <c r="J23" s="126"/>
    </row>
    <row r="24" spans="1:10" s="30" customFormat="1" ht="12.75">
      <c r="A24" s="27"/>
      <c r="B24" s="31"/>
      <c r="C24" s="29"/>
      <c r="D24" s="29"/>
      <c r="E24" s="32"/>
      <c r="F24" s="32"/>
      <c r="G24" s="32"/>
      <c r="H24" s="42"/>
      <c r="I24" s="42"/>
      <c r="J24" s="42"/>
    </row>
    <row r="25" spans="1:10" s="30" customFormat="1" ht="13.5">
      <c r="A25" s="69">
        <f>A22+Vorgaben!$D$3+Vorgaben!$D$5</f>
        <v>0.5000000000000002</v>
      </c>
      <c r="B25" s="125">
        <v>9</v>
      </c>
      <c r="C25" s="125"/>
      <c r="D25" s="64"/>
      <c r="E25" s="68" t="str">
        <f>IF(OR(H15="",J15=""),"",IF(H15&lt;J15,G15,IF(H15&gt;=J15,E15)))</f>
        <v>Partie 5 gelost Name (H)</v>
      </c>
      <c r="F25" s="74" t="s">
        <v>5</v>
      </c>
      <c r="G25" s="68" t="str">
        <f>IF(OR(H16="",J16=""),"",IF(H16&lt;J16,G16,IF(H16&gt;=J16,E16)))</f>
        <v>Partie 6 gelost Name (H)</v>
      </c>
      <c r="H25" s="71"/>
      <c r="I25" s="70" t="s">
        <v>5</v>
      </c>
      <c r="J25" s="72"/>
    </row>
    <row r="26" spans="1:10" s="30" customFormat="1" ht="12.75">
      <c r="A26" s="27"/>
      <c r="B26" s="31"/>
      <c r="C26" s="29"/>
      <c r="D26" s="29"/>
      <c r="E26" s="32" t="s">
        <v>58</v>
      </c>
      <c r="F26" s="32"/>
      <c r="G26" s="32" t="s">
        <v>59</v>
      </c>
      <c r="H26" s="126"/>
      <c r="I26" s="126"/>
      <c r="J26" s="126"/>
    </row>
    <row r="28" spans="1:9" s="30" customFormat="1" ht="13.5">
      <c r="A28" s="28"/>
      <c r="B28" s="33"/>
      <c r="C28" s="29"/>
      <c r="D28" s="29"/>
      <c r="E28" s="128" t="s">
        <v>55</v>
      </c>
      <c r="F28" s="128"/>
      <c r="G28" s="128"/>
      <c r="H28" s="28"/>
      <c r="I28" s="34"/>
    </row>
    <row r="29" spans="1:10" s="30" customFormat="1" ht="12.75">
      <c r="A29" s="27"/>
      <c r="B29" s="31"/>
      <c r="C29" s="29"/>
      <c r="D29" s="29"/>
      <c r="E29" s="32"/>
      <c r="F29" s="32"/>
      <c r="G29" s="32"/>
      <c r="H29" s="42"/>
      <c r="I29" s="42"/>
      <c r="J29" s="42"/>
    </row>
    <row r="30" spans="1:10" s="30" customFormat="1" ht="13.5">
      <c r="A30" s="69">
        <f>A25+Vorgaben!$D$3+Vorgaben!$D$5</f>
        <v>0.5104166666666669</v>
      </c>
      <c r="B30" s="125">
        <v>10</v>
      </c>
      <c r="C30" s="125"/>
      <c r="D30" s="64"/>
      <c r="E30" s="54" t="str">
        <f>IF(OR(H11="",J11=""),"",IF(H11&lt;J11,E11,IF(H11&gt;=J11,G11)))</f>
        <v>Partie 1 gelost Name (G)</v>
      </c>
      <c r="F30" s="70" t="s">
        <v>5</v>
      </c>
      <c r="G30" s="54" t="str">
        <f>IF(OR(H12="",J12=""),"",IF(H12&lt;J12,E12,IF(H12&gt;=J12,G12)))</f>
        <v>Partie 2 gelost Name (G)</v>
      </c>
      <c r="H30" s="71"/>
      <c r="I30" s="70" t="s">
        <v>5</v>
      </c>
      <c r="J30" s="72"/>
    </row>
    <row r="31" spans="1:10" s="30" customFormat="1" ht="12.75">
      <c r="A31" s="27"/>
      <c r="B31" s="31"/>
      <c r="C31" s="29"/>
      <c r="D31" s="29"/>
      <c r="E31" s="32" t="s">
        <v>60</v>
      </c>
      <c r="F31" s="32"/>
      <c r="G31" s="32" t="s">
        <v>61</v>
      </c>
      <c r="H31" s="127"/>
      <c r="I31" s="127"/>
      <c r="J31" s="127"/>
    </row>
    <row r="32" spans="1:10" s="30" customFormat="1" ht="12.75">
      <c r="A32" s="27"/>
      <c r="B32" s="31"/>
      <c r="C32" s="29"/>
      <c r="D32" s="29"/>
      <c r="E32" s="32"/>
      <c r="F32" s="32"/>
      <c r="G32" s="32"/>
      <c r="H32" s="42"/>
      <c r="I32" s="42"/>
      <c r="J32" s="42"/>
    </row>
    <row r="33" spans="1:10" s="30" customFormat="1" ht="13.5">
      <c r="A33" s="69">
        <f>A30+Vorgaben!$D$3+Vorgaben!$D$5</f>
        <v>0.5208333333333335</v>
      </c>
      <c r="B33" s="125">
        <v>11</v>
      </c>
      <c r="C33" s="125"/>
      <c r="D33" s="64"/>
      <c r="E33" s="120" t="str">
        <f>IF(OR(H13="",J13=""),"",IF(H13&lt;J13,E13,IF(H13&gt;=J13,G13)))</f>
        <v>Partie 3 gelost Name (G)</v>
      </c>
      <c r="F33" s="70" t="s">
        <v>5</v>
      </c>
      <c r="G33" s="120" t="str">
        <f>IF(OR(H14="",J14=""),"",IF(H14&lt;J14,E14,IF(H14&gt;=J14,G14)))</f>
        <v>Partie 4 gelost Name (G)</v>
      </c>
      <c r="H33" s="71"/>
      <c r="I33" s="70" t="s">
        <v>5</v>
      </c>
      <c r="J33" s="72"/>
    </row>
    <row r="34" spans="1:10" s="30" customFormat="1" ht="12.75">
      <c r="A34" s="27"/>
      <c r="B34" s="31"/>
      <c r="C34" s="29"/>
      <c r="D34" s="29"/>
      <c r="E34" s="32" t="s">
        <v>62</v>
      </c>
      <c r="F34" s="32"/>
      <c r="G34" s="32" t="s">
        <v>63</v>
      </c>
      <c r="H34" s="126"/>
      <c r="I34" s="126"/>
      <c r="J34" s="126"/>
    </row>
    <row r="35" spans="1:10" s="30" customFormat="1" ht="12.75">
      <c r="A35" s="27"/>
      <c r="B35" s="31"/>
      <c r="C35" s="29"/>
      <c r="D35" s="29"/>
      <c r="E35" s="32"/>
      <c r="F35" s="32"/>
      <c r="G35" s="32"/>
      <c r="H35" s="42"/>
      <c r="I35" s="42"/>
      <c r="J35" s="42"/>
    </row>
    <row r="36" spans="1:10" s="30" customFormat="1" ht="13.5">
      <c r="A36" s="69">
        <f>A33+Vorgaben!$D$3+Vorgaben!$D$5</f>
        <v>0.5312500000000001</v>
      </c>
      <c r="B36" s="125">
        <v>12</v>
      </c>
      <c r="C36" s="125"/>
      <c r="D36" s="64"/>
      <c r="E36" s="120" t="str">
        <f>IF(OR(H15="",J15=""),"",IF(H15&lt;J15,E15,IF(H15&gt;=J15,G15)))</f>
        <v>Partie 5 gelost Name (G)</v>
      </c>
      <c r="F36" s="70" t="s">
        <v>5</v>
      </c>
      <c r="G36" s="120" t="str">
        <f>IF(OR(H16="",J16=""),"",IF(H16&lt;J16,E16,IF(H16&gt;=J16,G16)))</f>
        <v>Partie 6 gelost Name (G)</v>
      </c>
      <c r="H36" s="71"/>
      <c r="I36" s="70" t="s">
        <v>5</v>
      </c>
      <c r="J36" s="72"/>
    </row>
    <row r="37" spans="1:10" s="30" customFormat="1" ht="12.75">
      <c r="A37" s="27"/>
      <c r="B37" s="31"/>
      <c r="C37" s="29"/>
      <c r="D37" s="29"/>
      <c r="E37" s="32" t="s">
        <v>64</v>
      </c>
      <c r="F37" s="32"/>
      <c r="G37" s="32" t="s">
        <v>65</v>
      </c>
      <c r="H37" s="126"/>
      <c r="I37" s="126"/>
      <c r="J37" s="126"/>
    </row>
    <row r="38" spans="1:9" s="30" customFormat="1" ht="23.25" customHeight="1">
      <c r="A38" s="28"/>
      <c r="B38" s="33"/>
      <c r="C38" s="29"/>
      <c r="D38" s="29"/>
      <c r="E38" s="128" t="s">
        <v>40</v>
      </c>
      <c r="F38" s="128"/>
      <c r="G38" s="128"/>
      <c r="H38" s="28"/>
      <c r="I38" s="34"/>
    </row>
    <row r="39" spans="5:7" ht="12.75">
      <c r="E39" s="121"/>
      <c r="G39" s="121"/>
    </row>
    <row r="40" spans="1:10" s="30" customFormat="1" ht="13.5">
      <c r="A40" s="69">
        <f>A36+Vorgaben!$D$3+Vorgaben!$D$5</f>
        <v>0.5416666666666667</v>
      </c>
      <c r="B40" s="125">
        <v>13</v>
      </c>
      <c r="C40" s="125"/>
      <c r="D40" s="64"/>
      <c r="E40" s="68">
        <f>IF(OR(H19="",J19=""),"",IF(H19&lt;J19,G19,IF(H19&gt;=J19,E19)))</f>
      </c>
      <c r="F40" s="70" t="s">
        <v>5</v>
      </c>
      <c r="G40" s="68">
        <f>IF(OR(H22="",J22=""),"",IF(H22&lt;J22,G22,IF(H22&gt;=J22,E22)))</f>
      </c>
      <c r="H40" s="71"/>
      <c r="I40" s="70" t="s">
        <v>5</v>
      </c>
      <c r="J40" s="72"/>
    </row>
    <row r="41" spans="1:10" s="30" customFormat="1" ht="12.75">
      <c r="A41" s="27"/>
      <c r="B41" s="31"/>
      <c r="C41" s="29"/>
      <c r="D41" s="29"/>
      <c r="E41" s="32" t="s">
        <v>68</v>
      </c>
      <c r="F41" s="32"/>
      <c r="G41" s="32" t="s">
        <v>69</v>
      </c>
      <c r="H41" s="127"/>
      <c r="I41" s="127"/>
      <c r="J41" s="127"/>
    </row>
    <row r="42" spans="1:10" s="30" customFormat="1" ht="12.75">
      <c r="A42" s="27"/>
      <c r="B42" s="31"/>
      <c r="C42" s="29"/>
      <c r="D42" s="29"/>
      <c r="E42" s="122"/>
      <c r="F42" s="32"/>
      <c r="G42" s="122"/>
      <c r="H42" s="42"/>
      <c r="I42" s="42"/>
      <c r="J42" s="42"/>
    </row>
    <row r="43" spans="1:10" s="30" customFormat="1" ht="13.5">
      <c r="A43" s="69">
        <f>A40+Vorgaben!$D$3+Vorgaben!$D$5</f>
        <v>0.5520833333333334</v>
      </c>
      <c r="B43" s="125">
        <v>14</v>
      </c>
      <c r="C43" s="125"/>
      <c r="D43" s="64"/>
      <c r="E43" s="68">
        <f>IF(OR(H25="",J25=""),"",IF(H25&lt;J25,G25,IF(H25&gt;=J25,E25)))</f>
      </c>
      <c r="F43" s="70" t="s">
        <v>5</v>
      </c>
      <c r="G43" s="54" t="str">
        <f>IF(J36="","Bester Sieger EL",'Gruppen-Tabellen'!B15)</f>
        <v>Bester Sieger EL</v>
      </c>
      <c r="H43" s="71"/>
      <c r="I43" s="70" t="s">
        <v>5</v>
      </c>
      <c r="J43" s="72"/>
    </row>
    <row r="44" spans="1:10" s="30" customFormat="1" ht="12.75">
      <c r="A44" s="27"/>
      <c r="B44" s="31"/>
      <c r="C44" s="29"/>
      <c r="D44" s="29"/>
      <c r="E44" s="32" t="s">
        <v>70</v>
      </c>
      <c r="F44" s="32"/>
      <c r="G44" s="32" t="s">
        <v>71</v>
      </c>
      <c r="H44" s="127"/>
      <c r="I44" s="127"/>
      <c r="J44" s="127"/>
    </row>
    <row r="46" spans="1:9" s="30" customFormat="1" ht="13.5">
      <c r="A46" s="28"/>
      <c r="B46" s="33"/>
      <c r="C46" s="29"/>
      <c r="D46" s="29"/>
      <c r="E46" s="128" t="s">
        <v>67</v>
      </c>
      <c r="F46" s="128"/>
      <c r="G46" s="128"/>
      <c r="H46" s="28"/>
      <c r="I46" s="34"/>
    </row>
    <row r="47" spans="1:10" s="30" customFormat="1" ht="12.75">
      <c r="A47" s="27"/>
      <c r="B47" s="31"/>
      <c r="C47" s="29"/>
      <c r="D47" s="29"/>
      <c r="E47" s="32"/>
      <c r="F47" s="32"/>
      <c r="G47" s="32"/>
      <c r="H47" s="42"/>
      <c r="I47" s="42"/>
      <c r="J47" s="42"/>
    </row>
    <row r="48" spans="1:10" s="30" customFormat="1" ht="13.5">
      <c r="A48" s="69">
        <f>A43+Vorgaben!$D$3+Vorgaben!$D$5</f>
        <v>0.5625</v>
      </c>
      <c r="B48" s="125">
        <v>15</v>
      </c>
      <c r="C48" s="125"/>
      <c r="D48" s="64"/>
      <c r="E48" s="54" t="str">
        <f>IF(J36="","2.Bester Sieger EL",'Gruppen-Tabellen'!B16)</f>
        <v>2.Bester Sieger EL</v>
      </c>
      <c r="F48" s="70" t="s">
        <v>5</v>
      </c>
      <c r="G48" s="54" t="str">
        <f>IF(J36="","3.Bester Sieger EL",'Gruppen-Tabellen'!B17)</f>
        <v>3.Bester Sieger EL</v>
      </c>
      <c r="H48" s="71"/>
      <c r="I48" s="70" t="s">
        <v>5</v>
      </c>
      <c r="J48" s="72"/>
    </row>
    <row r="49" spans="1:10" s="30" customFormat="1" ht="12.75">
      <c r="A49" s="27"/>
      <c r="B49" s="31"/>
      <c r="C49" s="29"/>
      <c r="D49" s="29"/>
      <c r="E49" s="32" t="s">
        <v>96</v>
      </c>
      <c r="F49" s="32"/>
      <c r="G49" s="32" t="s">
        <v>97</v>
      </c>
      <c r="H49" s="127"/>
      <c r="I49" s="127"/>
      <c r="J49" s="127"/>
    </row>
    <row r="50" spans="1:10" s="30" customFormat="1" ht="12.75">
      <c r="A50" s="27"/>
      <c r="B50" s="31"/>
      <c r="C50" s="29"/>
      <c r="D50" s="29"/>
      <c r="E50" s="32"/>
      <c r="F50" s="32"/>
      <c r="G50" s="32"/>
      <c r="H50" s="42"/>
      <c r="I50" s="42"/>
      <c r="J50" s="42"/>
    </row>
    <row r="51" spans="1:10" s="30" customFormat="1" ht="13.5">
      <c r="A51" s="69">
        <f>A48+Vorgaben!$D$3+Vorgaben!$D$5</f>
        <v>0.5729166666666666</v>
      </c>
      <c r="B51" s="125">
        <v>16</v>
      </c>
      <c r="C51" s="125"/>
      <c r="D51" s="64"/>
      <c r="E51" s="54" t="str">
        <f>IF(J36="","Bester Verlierer EL",'Gruppen-Tabellen'!B18)</f>
        <v>Bester Verlierer EL</v>
      </c>
      <c r="F51" s="70" t="s">
        <v>5</v>
      </c>
      <c r="G51" s="68" t="str">
        <f>IF(J25="","Bester Verlierer CL",'Gruppen-Tabellen'!B6)</f>
        <v>Bester Verlierer CL</v>
      </c>
      <c r="H51" s="71"/>
      <c r="I51" s="70" t="s">
        <v>5</v>
      </c>
      <c r="J51" s="72"/>
    </row>
    <row r="52" spans="1:10" s="30" customFormat="1" ht="12.75">
      <c r="A52" s="27"/>
      <c r="B52" s="31"/>
      <c r="C52" s="29"/>
      <c r="D52" s="29"/>
      <c r="E52" s="32" t="s">
        <v>98</v>
      </c>
      <c r="F52" s="32"/>
      <c r="G52" s="32" t="s">
        <v>93</v>
      </c>
      <c r="H52" s="126"/>
      <c r="I52" s="126"/>
      <c r="J52" s="126"/>
    </row>
    <row r="53" spans="1:10" s="30" customFormat="1" ht="12.75">
      <c r="A53" s="27"/>
      <c r="B53" s="31"/>
      <c r="C53" s="29"/>
      <c r="D53" s="29"/>
      <c r="E53" s="32"/>
      <c r="F53" s="32"/>
      <c r="G53" s="32"/>
      <c r="H53" s="42"/>
      <c r="I53" s="42"/>
      <c r="J53" s="42"/>
    </row>
    <row r="54" spans="1:9" s="30" customFormat="1" ht="23.25" customHeight="1">
      <c r="A54" s="28"/>
      <c r="B54" s="33"/>
      <c r="C54" s="29"/>
      <c r="D54" s="29"/>
      <c r="E54" s="128" t="s">
        <v>87</v>
      </c>
      <c r="F54" s="128"/>
      <c r="G54" s="128"/>
      <c r="H54" s="28"/>
      <c r="I54" s="34"/>
    </row>
    <row r="56" spans="1:10" s="30" customFormat="1" ht="13.5">
      <c r="A56" s="69">
        <f>A51+Vorgaben!$D$3+Vorgaben!$D$5</f>
        <v>0.5833333333333333</v>
      </c>
      <c r="B56" s="125">
        <v>17</v>
      </c>
      <c r="C56" s="125"/>
      <c r="D56" s="64"/>
      <c r="E56" s="68">
        <f>IF(OR(H40="",J40=""),"",IF(H40&lt;J40,G40,IF(H40&gt;=J40,E40)))</f>
      </c>
      <c r="F56" s="70" t="s">
        <v>5</v>
      </c>
      <c r="G56" s="68">
        <f>IF(OR(H43="",J43=""),"",IF(H43&lt;J43,G43,IF(H43&gt;=J43,E43)))</f>
      </c>
      <c r="H56" s="71"/>
      <c r="I56" s="70" t="s">
        <v>5</v>
      </c>
      <c r="J56" s="72"/>
    </row>
    <row r="57" spans="1:10" s="30" customFormat="1" ht="12.75">
      <c r="A57" s="27"/>
      <c r="B57" s="31"/>
      <c r="C57" s="29"/>
      <c r="D57" s="29"/>
      <c r="E57" s="32" t="s">
        <v>89</v>
      </c>
      <c r="F57" s="32"/>
      <c r="G57" s="32" t="s">
        <v>90</v>
      </c>
      <c r="H57" s="127"/>
      <c r="I57" s="127"/>
      <c r="J57" s="127"/>
    </row>
    <row r="58" spans="1:10" s="30" customFormat="1" ht="12.75">
      <c r="A58" s="20"/>
      <c r="B58" s="31"/>
      <c r="C58" s="29"/>
      <c r="D58" s="29"/>
      <c r="E58" s="32"/>
      <c r="F58" s="32"/>
      <c r="G58" s="32"/>
      <c r="H58" s="42"/>
      <c r="I58" s="42"/>
      <c r="J58" s="42"/>
    </row>
    <row r="59" spans="1:9" s="30" customFormat="1" ht="13.5">
      <c r="A59" s="28"/>
      <c r="B59" s="33"/>
      <c r="C59" s="29"/>
      <c r="D59" s="29"/>
      <c r="E59" s="128" t="s">
        <v>88</v>
      </c>
      <c r="F59" s="128"/>
      <c r="G59" s="128"/>
      <c r="H59" s="28"/>
      <c r="I59" s="34"/>
    </row>
    <row r="60" spans="1:10" s="30" customFormat="1" ht="12.75">
      <c r="A60" s="27"/>
      <c r="B60" s="31"/>
      <c r="C60" s="29"/>
      <c r="D60" s="29"/>
      <c r="E60" s="32"/>
      <c r="F60" s="32"/>
      <c r="G60" s="32"/>
      <c r="H60" s="42"/>
      <c r="I60" s="42"/>
      <c r="J60" s="42"/>
    </row>
    <row r="61" spans="1:10" s="30" customFormat="1" ht="13.5">
      <c r="A61" s="69">
        <f>A56+Vorgaben!$D$3+Vorgaben!$D$5</f>
        <v>0.5937499999999999</v>
      </c>
      <c r="B61" s="125">
        <v>18</v>
      </c>
      <c r="C61" s="125"/>
      <c r="D61" s="64"/>
      <c r="E61" s="54">
        <f>IF(OR(H48="",J48=""),"",IF(H48&lt;J48,E48,IF(H48&gt;=J48,G48)))</f>
      </c>
      <c r="F61" s="70" t="s">
        <v>5</v>
      </c>
      <c r="G61" s="54">
        <f>IF(OR(H51="",J51=""),"",IF(H51&lt;J51,E51,IF(H51&gt;=J51,G51)))</f>
      </c>
      <c r="H61" s="71">
        <v>2</v>
      </c>
      <c r="I61" s="70" t="s">
        <v>5</v>
      </c>
      <c r="J61" s="72">
        <v>4</v>
      </c>
    </row>
    <row r="62" spans="1:10" s="30" customFormat="1" ht="12.75">
      <c r="A62" s="27"/>
      <c r="B62" s="31"/>
      <c r="C62" s="29"/>
      <c r="D62" s="29"/>
      <c r="E62" s="32" t="s">
        <v>91</v>
      </c>
      <c r="F62" s="32"/>
      <c r="G62" s="32" t="s">
        <v>92</v>
      </c>
      <c r="H62" s="127"/>
      <c r="I62" s="127"/>
      <c r="J62" s="127"/>
    </row>
    <row r="63" spans="1:10" s="30" customFormat="1" ht="12.75">
      <c r="A63" s="27"/>
      <c r="B63" s="31"/>
      <c r="C63" s="29"/>
      <c r="D63" s="29"/>
      <c r="E63" s="32"/>
      <c r="F63" s="32"/>
      <c r="G63" s="32"/>
      <c r="H63" s="42"/>
      <c r="I63" s="42"/>
      <c r="J63" s="42"/>
    </row>
    <row r="64" spans="1:10" s="30" customFormat="1" ht="12.75">
      <c r="A64" s="28"/>
      <c r="C64" s="29"/>
      <c r="D64" s="29"/>
      <c r="E64" s="32"/>
      <c r="F64" s="32"/>
      <c r="G64" s="35"/>
      <c r="H64" s="42"/>
      <c r="I64" s="42"/>
      <c r="J64" s="42"/>
    </row>
    <row r="65" spans="1:9" s="30" customFormat="1" ht="13.5">
      <c r="A65" s="27"/>
      <c r="B65" s="33"/>
      <c r="C65" s="29"/>
      <c r="D65" s="36"/>
      <c r="E65" s="149" t="s">
        <v>14</v>
      </c>
      <c r="F65" s="149"/>
      <c r="G65" s="149"/>
      <c r="H65" s="34"/>
      <c r="I65" s="34"/>
    </row>
    <row r="66" spans="1:10" s="30" customFormat="1" ht="12.75">
      <c r="A66" s="28"/>
      <c r="C66" s="29"/>
      <c r="D66" s="29"/>
      <c r="E66" s="32"/>
      <c r="F66" s="32"/>
      <c r="G66" s="35"/>
      <c r="H66" s="42"/>
      <c r="I66" s="42"/>
      <c r="J66" s="42"/>
    </row>
    <row r="67" spans="1:10" s="30" customFormat="1" ht="13.5">
      <c r="A67" s="69">
        <f>A61+Vorgaben!$D$3+Vorgaben!$D$9</f>
        <v>0.6076388888888887</v>
      </c>
      <c r="B67" s="125">
        <v>19</v>
      </c>
      <c r="C67" s="125"/>
      <c r="D67" s="64"/>
      <c r="E67" s="68">
        <f>IF(OR(H56="",J56=""),"",IF(H56&lt;J56,G56,IF(H56&gt;=J56,E56)))</f>
      </c>
      <c r="F67" s="70" t="s">
        <v>5</v>
      </c>
      <c r="G67" s="54">
        <f>IF(OR(H61="",J61=""),"",IF(H61&lt;J61,G61,IF(H61&gt;=J61,E61)))</f>
      </c>
      <c r="H67" s="71">
        <v>7</v>
      </c>
      <c r="I67" s="70" t="s">
        <v>5</v>
      </c>
      <c r="J67" s="72">
        <v>6</v>
      </c>
    </row>
    <row r="68" spans="1:10" s="30" customFormat="1" ht="12.75">
      <c r="A68" s="27"/>
      <c r="B68" s="33"/>
      <c r="C68" s="28"/>
      <c r="D68" s="28"/>
      <c r="E68" s="32" t="s">
        <v>94</v>
      </c>
      <c r="F68" s="32"/>
      <c r="G68" s="35" t="s">
        <v>95</v>
      </c>
      <c r="H68" s="126"/>
      <c r="I68" s="126"/>
      <c r="J68" s="126"/>
    </row>
    <row r="69" spans="1:4" ht="12.75">
      <c r="A69" s="153" t="s">
        <v>18</v>
      </c>
      <c r="B69" s="153"/>
      <c r="C69" s="153"/>
      <c r="D69" s="153"/>
    </row>
    <row r="70" spans="1:7" ht="15">
      <c r="A70" s="38"/>
      <c r="B70" s="38"/>
      <c r="C70" s="38"/>
      <c r="D70" s="39" t="s">
        <v>19</v>
      </c>
      <c r="E70" s="150">
        <f>IF(OR(H67="",J67=""),"",IF(H67&lt;J67,G67,IF(H67&gt;=J67,E67)))</f>
      </c>
      <c r="F70" s="150"/>
      <c r="G70" s="150"/>
    </row>
    <row r="71" spans="1:7" ht="15">
      <c r="A71" s="38"/>
      <c r="B71" s="38"/>
      <c r="C71" s="38"/>
      <c r="D71" s="39" t="s">
        <v>20</v>
      </c>
      <c r="E71" s="150">
        <f>IF(OR(H67="",J67=""),"",IF(H67&lt;J67,E67,IF(H67&gt;=J67,G67)))</f>
      </c>
      <c r="F71" s="150"/>
      <c r="G71" s="150"/>
    </row>
    <row r="72" spans="1:7" ht="15">
      <c r="A72" s="38"/>
      <c r="B72" s="38"/>
      <c r="C72" s="38"/>
      <c r="D72" s="39" t="s">
        <v>21</v>
      </c>
      <c r="E72" s="150">
        <f>IF(OR(H61="",J61=""),"",IF(H61&lt;J61,E61,IF(H61&gt;=J61,G61)))</f>
      </c>
      <c r="F72" s="150"/>
      <c r="G72" s="150"/>
    </row>
    <row r="73" spans="1:7" ht="15">
      <c r="A73" s="38"/>
      <c r="B73" s="38"/>
      <c r="C73" s="38"/>
      <c r="D73" s="39" t="s">
        <v>21</v>
      </c>
      <c r="E73" s="150">
        <f>IF(OR(H56="",J56=""),"",IF(H56&lt;J56,E56,IF(H56&gt;=J56,G56)))</f>
      </c>
      <c r="F73" s="150"/>
      <c r="G73" s="150"/>
    </row>
    <row r="74" spans="1:7" ht="15" hidden="1">
      <c r="A74" s="38"/>
      <c r="B74" s="38"/>
      <c r="C74" s="38"/>
      <c r="D74" s="39" t="s">
        <v>22</v>
      </c>
      <c r="E74" s="150"/>
      <c r="F74" s="150"/>
      <c r="G74" s="150"/>
    </row>
    <row r="75" spans="1:7" ht="15" hidden="1">
      <c r="A75" s="38"/>
      <c r="B75" s="38"/>
      <c r="C75" s="38"/>
      <c r="D75" s="39" t="s">
        <v>23</v>
      </c>
      <c r="E75" s="150"/>
      <c r="F75" s="150"/>
      <c r="G75" s="150"/>
    </row>
    <row r="76" spans="1:7" ht="15" hidden="1">
      <c r="A76" s="38"/>
      <c r="B76" s="38"/>
      <c r="C76" s="38"/>
      <c r="D76" s="39" t="s">
        <v>24</v>
      </c>
      <c r="E76" s="150"/>
      <c r="F76" s="150"/>
      <c r="G76" s="150"/>
    </row>
    <row r="77" spans="1:7" ht="15" hidden="1">
      <c r="A77" s="38"/>
      <c r="B77" s="38"/>
      <c r="C77" s="38"/>
      <c r="D77" s="39" t="s">
        <v>25</v>
      </c>
      <c r="E77" s="150"/>
      <c r="F77" s="150"/>
      <c r="G77" s="150"/>
    </row>
    <row r="78" spans="1:7" ht="15" hidden="1">
      <c r="A78" s="38"/>
      <c r="B78" s="38"/>
      <c r="C78" s="38"/>
      <c r="D78" s="39" t="s">
        <v>26</v>
      </c>
      <c r="E78" s="150"/>
      <c r="F78" s="150"/>
      <c r="G78" s="150"/>
    </row>
    <row r="79" spans="1:7" ht="15" hidden="1">
      <c r="A79" s="38"/>
      <c r="B79" s="38"/>
      <c r="C79" s="38"/>
      <c r="D79" s="39" t="s">
        <v>27</v>
      </c>
      <c r="E79" s="150"/>
      <c r="F79" s="150"/>
      <c r="G79" s="150"/>
    </row>
    <row r="80" spans="1:7" ht="15" hidden="1">
      <c r="A80" s="38"/>
      <c r="B80" s="38"/>
      <c r="C80" s="38"/>
      <c r="D80" s="39" t="s">
        <v>28</v>
      </c>
      <c r="E80" s="150"/>
      <c r="F80" s="150"/>
      <c r="G80" s="150"/>
    </row>
    <row r="81" spans="1:7" ht="15" hidden="1">
      <c r="A81" s="38"/>
      <c r="B81" s="38"/>
      <c r="C81" s="38"/>
      <c r="D81" s="39" t="s">
        <v>29</v>
      </c>
      <c r="E81" s="150"/>
      <c r="F81" s="150"/>
      <c r="G81" s="150"/>
    </row>
    <row r="82" spans="1:7" ht="13.5">
      <c r="A82" s="151"/>
      <c r="B82" s="151"/>
      <c r="C82" s="151"/>
      <c r="D82" s="151"/>
      <c r="E82" s="152"/>
      <c r="F82" s="152"/>
      <c r="G82" s="152"/>
    </row>
  </sheetData>
  <sheetProtection/>
  <mergeCells count="73">
    <mergeCell ref="B56:C56"/>
    <mergeCell ref="H57:J57"/>
    <mergeCell ref="E59:G59"/>
    <mergeCell ref="B61:C61"/>
    <mergeCell ref="H62:J62"/>
    <mergeCell ref="B67:C67"/>
    <mergeCell ref="A82:D82"/>
    <mergeCell ref="E82:G82"/>
    <mergeCell ref="A69:D69"/>
    <mergeCell ref="E80:G80"/>
    <mergeCell ref="E81:G81"/>
    <mergeCell ref="E78:G78"/>
    <mergeCell ref="E79:G79"/>
    <mergeCell ref="E76:G76"/>
    <mergeCell ref="E77:G77"/>
    <mergeCell ref="E74:G74"/>
    <mergeCell ref="E75:G75"/>
    <mergeCell ref="E72:G72"/>
    <mergeCell ref="E73:G73"/>
    <mergeCell ref="E70:G70"/>
    <mergeCell ref="E71:G71"/>
    <mergeCell ref="A4:D4"/>
    <mergeCell ref="A5:D5"/>
    <mergeCell ref="A6:D6"/>
    <mergeCell ref="B33:C33"/>
    <mergeCell ref="B36:C36"/>
    <mergeCell ref="H68:J68"/>
    <mergeCell ref="E17:G17"/>
    <mergeCell ref="H23:J23"/>
    <mergeCell ref="H20:J20"/>
    <mergeCell ref="E65:G65"/>
    <mergeCell ref="E38:G38"/>
    <mergeCell ref="E54:G54"/>
    <mergeCell ref="A1:D1"/>
    <mergeCell ref="A2:D2"/>
    <mergeCell ref="A3:D3"/>
    <mergeCell ref="G1:H1"/>
    <mergeCell ref="G2:H2"/>
    <mergeCell ref="G3:H3"/>
    <mergeCell ref="H9:J9"/>
    <mergeCell ref="A8:D8"/>
    <mergeCell ref="A7:D7"/>
    <mergeCell ref="G4:H4"/>
    <mergeCell ref="G5:H5"/>
    <mergeCell ref="G6:H6"/>
    <mergeCell ref="G7:H7"/>
    <mergeCell ref="G8:H8"/>
    <mergeCell ref="B11:C11"/>
    <mergeCell ref="B9:C9"/>
    <mergeCell ref="B12:C12"/>
    <mergeCell ref="B13:C13"/>
    <mergeCell ref="B14:C14"/>
    <mergeCell ref="B15:C15"/>
    <mergeCell ref="A10:D10"/>
    <mergeCell ref="B16:C16"/>
    <mergeCell ref="H26:J26"/>
    <mergeCell ref="H31:J31"/>
    <mergeCell ref="E28:G28"/>
    <mergeCell ref="H34:J34"/>
    <mergeCell ref="H37:J37"/>
    <mergeCell ref="B19:C19"/>
    <mergeCell ref="B22:C22"/>
    <mergeCell ref="B25:C25"/>
    <mergeCell ref="B30:C30"/>
    <mergeCell ref="B51:C51"/>
    <mergeCell ref="H52:J52"/>
    <mergeCell ref="H44:J44"/>
    <mergeCell ref="B40:C40"/>
    <mergeCell ref="H41:J41"/>
    <mergeCell ref="B43:C43"/>
    <mergeCell ref="E46:G46"/>
    <mergeCell ref="B48:C48"/>
    <mergeCell ref="H49:J49"/>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F19 F22 F20" unlockedFormula="1"/>
  </ignoredErrors>
  <legacyDrawing r:id="rId1"/>
</worksheet>
</file>

<file path=xl/worksheets/sheet5.xml><?xml version="1.0" encoding="utf-8"?>
<worksheet xmlns="http://schemas.openxmlformats.org/spreadsheetml/2006/main" xmlns:r="http://schemas.openxmlformats.org/officeDocument/2006/relationships">
  <sheetPr codeName="Tabelle4"/>
  <dimension ref="A1:Z15"/>
  <sheetViews>
    <sheetView showRowColHeaders="0" zoomScale="70" zoomScaleNormal="70" zoomScalePageLayoutView="0" workbookViewId="0" topLeftCell="A1">
      <selection activeCell="M16" sqref="M16"/>
    </sheetView>
  </sheetViews>
  <sheetFormatPr defaultColWidth="11.421875" defaultRowHeight="12.75"/>
  <cols>
    <col min="1" max="1" width="7.28125" style="75" customWidth="1"/>
    <col min="2" max="2" width="22.421875" style="76" customWidth="1"/>
    <col min="3" max="3" width="2.28125" style="76" customWidth="1"/>
    <col min="4" max="4" width="22.00390625" style="76" customWidth="1"/>
    <col min="5" max="5" width="4.7109375" style="76" customWidth="1"/>
    <col min="6" max="6" width="2.140625" style="76" customWidth="1"/>
    <col min="7" max="7" width="4.7109375" style="76" customWidth="1"/>
    <col min="8" max="8" width="6.28125" style="76" customWidth="1"/>
    <col min="9" max="9" width="7.00390625" style="76" customWidth="1"/>
    <col min="10" max="10" width="1.7109375" style="76" customWidth="1"/>
    <col min="11" max="11" width="26.140625" style="77" customWidth="1"/>
    <col min="12" max="12" width="8.28125" style="77" customWidth="1"/>
    <col min="13" max="13" width="5.57421875" style="77" customWidth="1"/>
    <col min="14" max="14" width="5.28125" style="77" customWidth="1"/>
    <col min="15" max="15" width="2.140625" style="77" customWidth="1"/>
    <col min="16" max="16" width="5.421875" style="77" customWidth="1"/>
    <col min="17" max="17" width="5.57421875" style="77" customWidth="1"/>
    <col min="18" max="18" width="8.421875" style="77" customWidth="1"/>
    <col min="19" max="19" width="7.8515625" style="77" customWidth="1"/>
    <col min="20" max="20" width="7.421875" style="77" customWidth="1"/>
    <col min="21" max="16384" width="11.421875" style="93" customWidth="1"/>
  </cols>
  <sheetData>
    <row r="1" ht="47.25" customHeight="1">
      <c r="R1" s="78"/>
    </row>
    <row r="2" spans="1:19" ht="43.5" customHeight="1">
      <c r="A2" s="79" t="s">
        <v>72</v>
      </c>
      <c r="B2" s="80" t="s">
        <v>73</v>
      </c>
      <c r="C2" s="80"/>
      <c r="D2" s="80" t="s">
        <v>73</v>
      </c>
      <c r="E2" s="154" t="s">
        <v>3</v>
      </c>
      <c r="F2" s="154"/>
      <c r="G2" s="154"/>
      <c r="H2" s="81" t="s">
        <v>74</v>
      </c>
      <c r="I2" s="81" t="s">
        <v>75</v>
      </c>
      <c r="J2" s="82"/>
      <c r="K2" s="83" t="s">
        <v>83</v>
      </c>
      <c r="L2" s="83" t="s">
        <v>76</v>
      </c>
      <c r="M2" s="83" t="s">
        <v>77</v>
      </c>
      <c r="N2" s="155" t="s">
        <v>78</v>
      </c>
      <c r="O2" s="155"/>
      <c r="P2" s="155"/>
      <c r="Q2" s="83" t="s">
        <v>79</v>
      </c>
      <c r="R2" s="78" t="s">
        <v>80</v>
      </c>
      <c r="S2" s="77" t="s">
        <v>81</v>
      </c>
    </row>
    <row r="3" spans="1:19" ht="12.75">
      <c r="A3" s="84">
        <f>Spielplan!B19</f>
        <v>7</v>
      </c>
      <c r="B3" s="85" t="str">
        <f>Spielplan!E19</f>
        <v>Partie 1 gelost Name (H)</v>
      </c>
      <c r="C3" s="86" t="s">
        <v>4</v>
      </c>
      <c r="D3" s="87" t="str">
        <f>Spielplan!G19</f>
        <v>Partie 2 gelost Name (H)</v>
      </c>
      <c r="E3" s="80">
        <f>IF(Spielplan!$H19="","",Spielplan!H19)</f>
      </c>
      <c r="F3" s="80" t="s">
        <v>5</v>
      </c>
      <c r="G3" s="80">
        <f>IF(Spielplan!$H19="","",Spielplan!J19)</f>
      </c>
      <c r="H3" s="88">
        <f>IF(OR($E3="",$G3=""),"",IF(E3&gt;G3,3,IF(E3=G3,1,0)))</f>
      </c>
      <c r="I3" s="88">
        <f>IF(OR($E3="",$G3=""),"",IF(G3&gt;E3,3,IF(E3=G3,1,0)))</f>
      </c>
      <c r="K3" s="89" t="str">
        <f>B3</f>
        <v>Partie 1 gelost Name (H)</v>
      </c>
      <c r="L3" s="90">
        <f aca="true" t="shared" si="0" ref="L3:L8">SUM(S3:S3)</f>
        <v>0</v>
      </c>
      <c r="M3" s="90">
        <f>H3</f>
      </c>
      <c r="N3" s="80">
        <f>E3</f>
      </c>
      <c r="O3" s="80" t="s">
        <v>5</v>
      </c>
      <c r="P3" s="80">
        <f>G3</f>
      </c>
      <c r="Q3" s="80" t="e">
        <f aca="true" t="shared" si="1" ref="Q3:Q8">N3-P3</f>
        <v>#VALUE!</v>
      </c>
      <c r="R3" s="77">
        <f>SUM(L3:L8)/2</f>
        <v>0</v>
      </c>
      <c r="S3" s="77">
        <f>IF(OR($E3="",$G3=""),0,1)</f>
        <v>0</v>
      </c>
    </row>
    <row r="4" spans="1:19" ht="12.75">
      <c r="A4" s="91">
        <f>Spielplan!B22</f>
        <v>8</v>
      </c>
      <c r="B4" s="85" t="str">
        <f>Spielplan!E22</f>
        <v>Partie 3 gelost Name (H)</v>
      </c>
      <c r="C4" s="86" t="s">
        <v>4</v>
      </c>
      <c r="D4" s="87" t="str">
        <f>Spielplan!G22</f>
        <v>Partie 4 gelost Name (H)</v>
      </c>
      <c r="E4" s="80">
        <f>IF(Spielplan!$H22="","",Spielplan!H22)</f>
      </c>
      <c r="F4" s="80" t="s">
        <v>5</v>
      </c>
      <c r="G4" s="80">
        <f>IF(Spielplan!$H22="","",Spielplan!J22)</f>
      </c>
      <c r="H4" s="88">
        <f aca="true" t="shared" si="2" ref="H4:H15">IF(OR($E4="",$G4=""),"",IF(E4&gt;G4,3,IF(E4=G4,1,0)))</f>
      </c>
      <c r="I4" s="88">
        <f aca="true" t="shared" si="3" ref="I4:I15">IF(OR($E4="",$G4=""),"",IF(G4&gt;E4,3,IF(E4=G4,1,0)))</f>
      </c>
      <c r="K4" s="89" t="str">
        <f>D3</f>
        <v>Partie 2 gelost Name (H)</v>
      </c>
      <c r="L4" s="90">
        <f t="shared" si="0"/>
        <v>0</v>
      </c>
      <c r="M4" s="90">
        <f>I3</f>
      </c>
      <c r="N4" s="80">
        <f>G3</f>
      </c>
      <c r="O4" s="80" t="s">
        <v>5</v>
      </c>
      <c r="P4" s="80">
        <f>H3</f>
      </c>
      <c r="Q4" s="80" t="e">
        <f>N4-P4</f>
        <v>#VALUE!</v>
      </c>
      <c r="S4" s="77">
        <f>IF(OR($E3="",$G3=""),0,1)</f>
        <v>0</v>
      </c>
    </row>
    <row r="5" spans="1:19" ht="12.75">
      <c r="A5" s="84">
        <f>Spielplan!B25</f>
        <v>9</v>
      </c>
      <c r="B5" s="85" t="str">
        <f>Spielplan!E25</f>
        <v>Partie 5 gelost Name (H)</v>
      </c>
      <c r="C5" s="86" t="s">
        <v>4</v>
      </c>
      <c r="D5" s="87" t="str">
        <f>Spielplan!G25</f>
        <v>Partie 6 gelost Name (H)</v>
      </c>
      <c r="E5" s="80">
        <f>IF(Spielplan!$H25="","",Spielplan!H25)</f>
      </c>
      <c r="F5" s="80" t="s">
        <v>5</v>
      </c>
      <c r="G5" s="80">
        <f>IF(Spielplan!$H25="","",Spielplan!J25)</f>
      </c>
      <c r="H5" s="88">
        <f t="shared" si="2"/>
      </c>
      <c r="I5" s="88">
        <f t="shared" si="3"/>
      </c>
      <c r="K5" s="89" t="str">
        <f>B4</f>
        <v>Partie 3 gelost Name (H)</v>
      </c>
      <c r="L5" s="90">
        <f t="shared" si="0"/>
        <v>0</v>
      </c>
      <c r="M5" s="90">
        <f>H4</f>
      </c>
      <c r="N5" s="80">
        <f>E4</f>
      </c>
      <c r="O5" s="80" t="s">
        <v>5</v>
      </c>
      <c r="P5" s="80">
        <f>G4</f>
      </c>
      <c r="Q5" s="80" t="e">
        <f t="shared" si="1"/>
        <v>#VALUE!</v>
      </c>
      <c r="S5" s="77">
        <f>IF(OR($E4="",$G4=""),0,1)</f>
        <v>0</v>
      </c>
    </row>
    <row r="6" spans="1:19" ht="12.75">
      <c r="A6" s="91"/>
      <c r="B6" s="85"/>
      <c r="C6" s="86"/>
      <c r="D6" s="87"/>
      <c r="E6" s="80"/>
      <c r="F6" s="80"/>
      <c r="G6" s="80"/>
      <c r="H6" s="88">
        <f t="shared" si="2"/>
      </c>
      <c r="I6" s="88">
        <f t="shared" si="3"/>
      </c>
      <c r="K6" s="89" t="str">
        <f>D4</f>
        <v>Partie 4 gelost Name (H)</v>
      </c>
      <c r="L6" s="90">
        <f t="shared" si="0"/>
        <v>0</v>
      </c>
      <c r="M6" s="90">
        <f>I4</f>
      </c>
      <c r="N6" s="80">
        <f>G4</f>
      </c>
      <c r="O6" s="80" t="s">
        <v>5</v>
      </c>
      <c r="P6" s="80">
        <f>E4</f>
      </c>
      <c r="Q6" s="80" t="e">
        <f t="shared" si="1"/>
        <v>#VALUE!</v>
      </c>
      <c r="S6" s="77">
        <f>IF(OR($E4="",$G4=""),0,1)</f>
        <v>0</v>
      </c>
    </row>
    <row r="7" spans="1:19" ht="12.75">
      <c r="A7" s="84"/>
      <c r="B7" s="85"/>
      <c r="C7" s="86"/>
      <c r="D7" s="87"/>
      <c r="E7" s="80"/>
      <c r="F7" s="80"/>
      <c r="G7" s="80"/>
      <c r="H7" s="88">
        <f t="shared" si="2"/>
      </c>
      <c r="I7" s="88">
        <f t="shared" si="3"/>
      </c>
      <c r="K7" s="89" t="str">
        <f>B5</f>
        <v>Partie 5 gelost Name (H)</v>
      </c>
      <c r="L7" s="90">
        <f t="shared" si="0"/>
        <v>0</v>
      </c>
      <c r="M7" s="90">
        <f>H5</f>
      </c>
      <c r="N7" s="80">
        <f>E5</f>
      </c>
      <c r="O7" s="80" t="s">
        <v>5</v>
      </c>
      <c r="P7" s="80">
        <f>G5</f>
      </c>
      <c r="Q7" s="80" t="e">
        <f t="shared" si="1"/>
        <v>#VALUE!</v>
      </c>
      <c r="S7" s="77">
        <f>IF(OR($E5="",$G5=""),0,1)</f>
        <v>0</v>
      </c>
    </row>
    <row r="8" spans="1:19" ht="12.75">
      <c r="A8" s="91"/>
      <c r="B8" s="85"/>
      <c r="C8" s="86"/>
      <c r="D8" s="87"/>
      <c r="E8" s="80"/>
      <c r="F8" s="80"/>
      <c r="G8" s="80"/>
      <c r="H8" s="88">
        <f t="shared" si="2"/>
      </c>
      <c r="I8" s="88">
        <f t="shared" si="3"/>
      </c>
      <c r="K8" s="89" t="str">
        <f>D5</f>
        <v>Partie 6 gelost Name (H)</v>
      </c>
      <c r="L8" s="90">
        <f t="shared" si="0"/>
        <v>0</v>
      </c>
      <c r="M8" s="90">
        <f>I5</f>
      </c>
      <c r="N8" s="80">
        <f>G5</f>
      </c>
      <c r="O8" s="80" t="s">
        <v>5</v>
      </c>
      <c r="P8" s="80">
        <f>E5</f>
      </c>
      <c r="Q8" s="80" t="e">
        <f t="shared" si="1"/>
        <v>#VALUE!</v>
      </c>
      <c r="S8" s="77">
        <f>IF(OR($E5="",$G5=""),0,1)</f>
        <v>0</v>
      </c>
    </row>
    <row r="9" spans="1:26" s="77" customFormat="1" ht="48" customHeight="1">
      <c r="A9" s="91"/>
      <c r="B9" s="85"/>
      <c r="C9" s="86"/>
      <c r="D9" s="87"/>
      <c r="E9" s="80"/>
      <c r="F9" s="80"/>
      <c r="G9" s="80"/>
      <c r="H9" s="88"/>
      <c r="I9" s="88"/>
      <c r="J9" s="76"/>
      <c r="K9" s="116"/>
      <c r="L9" s="80"/>
      <c r="M9" s="80"/>
      <c r="N9" s="154"/>
      <c r="O9" s="154"/>
      <c r="P9" s="154"/>
      <c r="Q9" s="80"/>
      <c r="R9" s="78"/>
      <c r="U9" s="93"/>
      <c r="V9" s="93"/>
      <c r="W9" s="93"/>
      <c r="X9" s="93"/>
      <c r="Y9" s="93"/>
      <c r="Z9" s="93"/>
    </row>
    <row r="10" spans="1:26" s="77" customFormat="1" ht="15.75" customHeight="1">
      <c r="A10" s="84">
        <f>Spielplan!B30</f>
        <v>10</v>
      </c>
      <c r="B10" s="85" t="str">
        <f>Spielplan!E30</f>
        <v>Partie 1 gelost Name (G)</v>
      </c>
      <c r="C10" s="86" t="s">
        <v>4</v>
      </c>
      <c r="D10" s="87" t="str">
        <f>Spielplan!G30</f>
        <v>Partie 2 gelost Name (G)</v>
      </c>
      <c r="E10" s="80">
        <f>IF(Spielplan!$H30="","",Spielplan!H30)</f>
      </c>
      <c r="F10" s="80" t="s">
        <v>5</v>
      </c>
      <c r="G10" s="80">
        <f>IF(Spielplan!$H30="","",Spielplan!J30)</f>
      </c>
      <c r="H10" s="88">
        <f t="shared" si="2"/>
      </c>
      <c r="I10" s="88">
        <f t="shared" si="3"/>
      </c>
      <c r="J10" s="76"/>
      <c r="K10" s="92" t="str">
        <f>B10</f>
        <v>Partie 1 gelost Name (G)</v>
      </c>
      <c r="L10" s="90">
        <f aca="true" t="shared" si="4" ref="L10:L15">SUM(S10:S10)</f>
        <v>0</v>
      </c>
      <c r="M10" s="90">
        <f>H10</f>
      </c>
      <c r="N10" s="80">
        <f>E10</f>
      </c>
      <c r="O10" s="80" t="s">
        <v>5</v>
      </c>
      <c r="P10" s="80">
        <f>G10</f>
      </c>
      <c r="Q10" s="80" t="e">
        <f aca="true" t="shared" si="5" ref="Q10:Q15">N10-P10</f>
        <v>#VALUE!</v>
      </c>
      <c r="R10" s="77">
        <f>SUM(L10:L15)/2</f>
        <v>0</v>
      </c>
      <c r="S10" s="77">
        <f>IF(OR($E10="",$G10=""),0,1)</f>
        <v>0</v>
      </c>
      <c r="U10" s="93"/>
      <c r="V10" s="93"/>
      <c r="W10" s="93"/>
      <c r="X10" s="93"/>
      <c r="Y10" s="93"/>
      <c r="Z10" s="93"/>
    </row>
    <row r="11" spans="1:26" s="77" customFormat="1" ht="12.75">
      <c r="A11" s="91">
        <f>Spielplan!B33</f>
        <v>11</v>
      </c>
      <c r="B11" s="85" t="str">
        <f>Spielplan!E33</f>
        <v>Partie 3 gelost Name (G)</v>
      </c>
      <c r="C11" s="86" t="s">
        <v>4</v>
      </c>
      <c r="D11" s="87" t="str">
        <f>Spielplan!G33</f>
        <v>Partie 4 gelost Name (G)</v>
      </c>
      <c r="E11" s="80">
        <f>IF(Spielplan!$H33="","",Spielplan!H33)</f>
      </c>
      <c r="F11" s="80" t="s">
        <v>5</v>
      </c>
      <c r="G11" s="80">
        <f>IF(Spielplan!$H33="","",Spielplan!J33)</f>
      </c>
      <c r="H11" s="88">
        <f t="shared" si="2"/>
      </c>
      <c r="I11" s="88">
        <f t="shared" si="3"/>
      </c>
      <c r="J11" s="76"/>
      <c r="K11" s="89" t="str">
        <f>D10</f>
        <v>Partie 2 gelost Name (G)</v>
      </c>
      <c r="L11" s="90">
        <f t="shared" si="4"/>
        <v>0</v>
      </c>
      <c r="M11" s="90">
        <f>I10</f>
      </c>
      <c r="N11" s="80">
        <f>E10</f>
      </c>
      <c r="O11" s="80" t="s">
        <v>5</v>
      </c>
      <c r="P11" s="80">
        <f>G10</f>
      </c>
      <c r="Q11" s="80" t="e">
        <f t="shared" si="5"/>
        <v>#VALUE!</v>
      </c>
      <c r="S11" s="77">
        <f>IF(OR($E10="",$G10=""),0,1)</f>
        <v>0</v>
      </c>
      <c r="U11" s="93"/>
      <c r="V11" s="93"/>
      <c r="W11" s="93"/>
      <c r="X11" s="93"/>
      <c r="Y11" s="93"/>
      <c r="Z11" s="93"/>
    </row>
    <row r="12" spans="1:26" s="77" customFormat="1" ht="12.75">
      <c r="A12" s="84">
        <f>Spielplan!B36</f>
        <v>12</v>
      </c>
      <c r="B12" s="85" t="str">
        <f>Spielplan!E36</f>
        <v>Partie 5 gelost Name (G)</v>
      </c>
      <c r="C12" s="86" t="s">
        <v>4</v>
      </c>
      <c r="D12" s="87" t="str">
        <f>Spielplan!G36</f>
        <v>Partie 6 gelost Name (G)</v>
      </c>
      <c r="E12" s="80">
        <f>IF(Spielplan!$H36="","",Spielplan!H36)</f>
      </c>
      <c r="F12" s="80" t="s">
        <v>5</v>
      </c>
      <c r="G12" s="80">
        <f>IF(Spielplan!$H36="","",Spielplan!J36)</f>
      </c>
      <c r="H12" s="88">
        <f t="shared" si="2"/>
      </c>
      <c r="I12" s="88">
        <f t="shared" si="3"/>
      </c>
      <c r="J12" s="76"/>
      <c r="K12" s="89" t="str">
        <f>B11</f>
        <v>Partie 3 gelost Name (G)</v>
      </c>
      <c r="L12" s="90">
        <f t="shared" si="4"/>
        <v>0</v>
      </c>
      <c r="M12" s="90">
        <f>H11</f>
      </c>
      <c r="N12" s="80">
        <f>E11</f>
      </c>
      <c r="O12" s="80" t="s">
        <v>5</v>
      </c>
      <c r="P12" s="80">
        <f>G11</f>
      </c>
      <c r="Q12" s="80" t="e">
        <f t="shared" si="5"/>
        <v>#VALUE!</v>
      </c>
      <c r="S12" s="77">
        <f>IF(OR($E11="",$G11=""),0,1)</f>
        <v>0</v>
      </c>
      <c r="U12" s="93"/>
      <c r="V12" s="93"/>
      <c r="W12" s="93"/>
      <c r="X12" s="93"/>
      <c r="Y12" s="93"/>
      <c r="Z12" s="93"/>
    </row>
    <row r="13" spans="1:26" s="77" customFormat="1" ht="12.75">
      <c r="A13" s="91"/>
      <c r="B13" s="85"/>
      <c r="C13" s="86"/>
      <c r="D13" s="87"/>
      <c r="E13" s="80"/>
      <c r="F13" s="80"/>
      <c r="G13" s="80"/>
      <c r="H13" s="88">
        <f t="shared" si="2"/>
      </c>
      <c r="I13" s="88">
        <f t="shared" si="3"/>
      </c>
      <c r="J13" s="76"/>
      <c r="K13" s="89" t="str">
        <f>D11</f>
        <v>Partie 4 gelost Name (G)</v>
      </c>
      <c r="L13" s="90">
        <f t="shared" si="4"/>
        <v>0</v>
      </c>
      <c r="M13" s="90">
        <f>I11</f>
      </c>
      <c r="N13" s="80">
        <f>G11</f>
      </c>
      <c r="O13" s="80" t="s">
        <v>5</v>
      </c>
      <c r="P13" s="80">
        <f>E11</f>
      </c>
      <c r="Q13" s="80" t="e">
        <f t="shared" si="5"/>
        <v>#VALUE!</v>
      </c>
      <c r="S13" s="77">
        <f>IF(OR($E11="",$G11=""),0,1)</f>
        <v>0</v>
      </c>
      <c r="U13" s="93"/>
      <c r="V13" s="93"/>
      <c r="W13" s="93"/>
      <c r="X13" s="93"/>
      <c r="Y13" s="93"/>
      <c r="Z13" s="93"/>
    </row>
    <row r="14" spans="1:26" s="77" customFormat="1" ht="12.75">
      <c r="A14" s="84"/>
      <c r="B14" s="85"/>
      <c r="C14" s="86"/>
      <c r="D14" s="87"/>
      <c r="E14" s="80"/>
      <c r="F14" s="80"/>
      <c r="G14" s="80"/>
      <c r="H14" s="88">
        <f t="shared" si="2"/>
      </c>
      <c r="I14" s="88">
        <f t="shared" si="3"/>
      </c>
      <c r="J14" s="76"/>
      <c r="K14" s="89" t="str">
        <f>B12</f>
        <v>Partie 5 gelost Name (G)</v>
      </c>
      <c r="L14" s="90">
        <f t="shared" si="4"/>
        <v>0</v>
      </c>
      <c r="M14" s="90">
        <f>H12</f>
      </c>
      <c r="N14" s="80">
        <f>E12</f>
      </c>
      <c r="O14" s="80" t="s">
        <v>5</v>
      </c>
      <c r="P14" s="80">
        <f>G12</f>
      </c>
      <c r="Q14" s="80" t="e">
        <f t="shared" si="5"/>
        <v>#VALUE!</v>
      </c>
      <c r="S14" s="77">
        <f>IF(OR($E12="",$G12=""),0,1)</f>
        <v>0</v>
      </c>
      <c r="U14" s="93"/>
      <c r="V14" s="93"/>
      <c r="W14" s="93"/>
      <c r="X14" s="93"/>
      <c r="Y14" s="93"/>
      <c r="Z14" s="93"/>
    </row>
    <row r="15" spans="1:26" s="77" customFormat="1" ht="12.75">
      <c r="A15" s="91"/>
      <c r="B15" s="85"/>
      <c r="C15" s="86"/>
      <c r="D15" s="87"/>
      <c r="E15" s="80"/>
      <c r="F15" s="80"/>
      <c r="G15" s="80"/>
      <c r="H15" s="88">
        <f t="shared" si="2"/>
      </c>
      <c r="I15" s="88">
        <f t="shared" si="3"/>
      </c>
      <c r="J15" s="76"/>
      <c r="K15" s="89" t="str">
        <f>D12</f>
        <v>Partie 6 gelost Name (G)</v>
      </c>
      <c r="L15" s="90">
        <f t="shared" si="4"/>
        <v>0</v>
      </c>
      <c r="M15" s="90">
        <f>I12</f>
      </c>
      <c r="N15" s="80">
        <f>G12</f>
      </c>
      <c r="O15" s="80" t="s">
        <v>5</v>
      </c>
      <c r="P15" s="80">
        <f>E12</f>
      </c>
      <c r="Q15" s="80" t="e">
        <f t="shared" si="5"/>
        <v>#VALUE!</v>
      </c>
      <c r="S15" s="77">
        <f>IF(OR($E12="",$G12=""),0,1)</f>
        <v>0</v>
      </c>
      <c r="U15" s="93"/>
      <c r="V15" s="93"/>
      <c r="W15" s="93"/>
      <c r="X15" s="93"/>
      <c r="Y15" s="93"/>
      <c r="Z15" s="93"/>
    </row>
  </sheetData>
  <sheetProtection password="E760" sheet="1"/>
  <mergeCells count="3">
    <mergeCell ref="E2:G2"/>
    <mergeCell ref="N2:P2"/>
    <mergeCell ref="N9: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O20"/>
  <sheetViews>
    <sheetView zoomScale="75" zoomScaleNormal="75" zoomScalePageLayoutView="0" workbookViewId="0" topLeftCell="A1">
      <selection activeCell="E25" sqref="E25"/>
    </sheetView>
  </sheetViews>
  <sheetFormatPr defaultColWidth="11.421875" defaultRowHeight="12.75"/>
  <cols>
    <col min="1" max="1" width="15.7109375" style="115" customWidth="1"/>
    <col min="2" max="2" width="38.140625" style="101" customWidth="1"/>
    <col min="3" max="4" width="8.7109375" style="101" customWidth="1"/>
    <col min="5" max="5" width="6.7109375" style="101" customWidth="1"/>
    <col min="6" max="6" width="2.140625" style="101" customWidth="1"/>
    <col min="7" max="7" width="6.7109375" style="101" customWidth="1"/>
    <col min="8" max="8" width="5.7109375" style="101" customWidth="1"/>
    <col min="9" max="9" width="2.421875" style="102" customWidth="1"/>
    <col min="10" max="10" width="38.28125" style="101" customWidth="1"/>
    <col min="11" max="11" width="6.140625" style="101" customWidth="1"/>
    <col min="12" max="12" width="5.421875" style="102" customWidth="1"/>
    <col min="13" max="13" width="2.421875" style="101" customWidth="1"/>
    <col min="14" max="14" width="5.421875" style="101" customWidth="1"/>
    <col min="15" max="15" width="5.7109375" style="101" customWidth="1"/>
    <col min="16" max="16384" width="11.57421875" style="96" customWidth="1"/>
  </cols>
  <sheetData>
    <row r="1" spans="1:15" ht="27" customHeight="1">
      <c r="A1" s="94"/>
      <c r="B1" s="156" t="s">
        <v>85</v>
      </c>
      <c r="C1" s="157"/>
      <c r="D1" s="157"/>
      <c r="E1" s="157"/>
      <c r="F1" s="157"/>
      <c r="G1" s="157"/>
      <c r="H1" s="157"/>
      <c r="I1" s="95"/>
      <c r="J1" s="95"/>
      <c r="K1" s="95"/>
      <c r="L1" s="95"/>
      <c r="M1" s="95"/>
      <c r="N1" s="95"/>
      <c r="O1" s="95"/>
    </row>
    <row r="2" spans="1:9" ht="30" customHeight="1">
      <c r="A2" s="97" t="s">
        <v>82</v>
      </c>
      <c r="B2" s="98" t="s">
        <v>83</v>
      </c>
      <c r="C2" s="99" t="s">
        <v>76</v>
      </c>
      <c r="D2" s="98" t="s">
        <v>77</v>
      </c>
      <c r="E2" s="158" t="s">
        <v>78</v>
      </c>
      <c r="F2" s="158"/>
      <c r="G2" s="158"/>
      <c r="H2" s="98" t="s">
        <v>79</v>
      </c>
      <c r="I2" s="100"/>
    </row>
    <row r="3" spans="1:15" s="108" customFormat="1" ht="18" customHeight="1">
      <c r="A3" s="118">
        <f>IF(Rechnen!$R$3=0,"","1-weiter CL")</f>
      </c>
      <c r="B3" s="104" t="str">
        <f>Rechnen!K5</f>
        <v>Partie 3 gelost Name (H)</v>
      </c>
      <c r="C3" s="104">
        <f>IF(Rechnen!$R$3=0,"",Rechnen!L5)</f>
      </c>
      <c r="D3" s="104">
        <f>IF(Rechnen!$R$3=0,"",Rechnen!M5)</f>
      </c>
      <c r="E3" s="104">
        <f>IF(Rechnen!$R$3=0,"",Rechnen!N5)</f>
      </c>
      <c r="F3" s="105" t="s">
        <v>5</v>
      </c>
      <c r="G3" s="104">
        <f>IF(Rechnen!$R$3=0,"",Rechnen!P5)</f>
      </c>
      <c r="H3" s="106">
        <f aca="true" t="shared" si="0" ref="H3:H8">IF(AND(E3="",G3=""),"",(E3-G3))</f>
      </c>
      <c r="I3" s="107"/>
      <c r="J3" s="101"/>
      <c r="K3" s="101"/>
      <c r="L3" s="102"/>
      <c r="M3" s="101"/>
      <c r="N3" s="101"/>
      <c r="O3" s="101"/>
    </row>
    <row r="4" spans="1:15" s="108" customFormat="1" ht="18" customHeight="1">
      <c r="A4" s="118">
        <f>IF(Rechnen!$R$3=0,"","2-weiter CL")</f>
      </c>
      <c r="B4" s="104" t="str">
        <f>Rechnen!K7</f>
        <v>Partie 5 gelost Name (H)</v>
      </c>
      <c r="C4" s="104">
        <f>IF(Rechnen!$R$3=0,"",Rechnen!L7)</f>
      </c>
      <c r="D4" s="104">
        <f>IF(Rechnen!$R$3=0,"",Rechnen!M7)</f>
      </c>
      <c r="E4" s="104">
        <f>IF(Rechnen!$R$3=0,"",Rechnen!N7)</f>
      </c>
      <c r="F4" s="105" t="s">
        <v>5</v>
      </c>
      <c r="G4" s="104">
        <f>IF(Rechnen!$R$3=0,"",Rechnen!P7)</f>
      </c>
      <c r="H4" s="106">
        <f t="shared" si="0"/>
      </c>
      <c r="I4" s="107"/>
      <c r="J4" s="101"/>
      <c r="K4" s="101"/>
      <c r="L4" s="102"/>
      <c r="M4" s="101"/>
      <c r="N4" s="101"/>
      <c r="O4" s="101"/>
    </row>
    <row r="5" spans="1:15" s="108" customFormat="1" ht="18" customHeight="1">
      <c r="A5" s="118">
        <f>IF(Rechnen!$R$3=0,"","3-weiter CL")</f>
      </c>
      <c r="B5" s="104" t="str">
        <f>Rechnen!K3</f>
        <v>Partie 1 gelost Name (H)</v>
      </c>
      <c r="C5" s="104">
        <f>IF(Rechnen!$R$3=0,"",Rechnen!L3)</f>
      </c>
      <c r="D5" s="104">
        <f>IF(Rechnen!$R$3=0,"",Rechnen!M3)</f>
      </c>
      <c r="E5" s="104">
        <f>IF(Rechnen!$R$3=0,"",Rechnen!N3)</f>
      </c>
      <c r="F5" s="105" t="s">
        <v>5</v>
      </c>
      <c r="G5" s="104">
        <f>IF(Rechnen!$R$3=0,"",Rechnen!P3)</f>
      </c>
      <c r="H5" s="106">
        <f t="shared" si="0"/>
      </c>
      <c r="I5" s="107"/>
      <c r="J5" s="101"/>
      <c r="K5" s="101"/>
      <c r="L5" s="102"/>
      <c r="M5" s="101"/>
      <c r="N5" s="101"/>
      <c r="O5" s="101"/>
    </row>
    <row r="6" spans="1:15" s="108" customFormat="1" ht="18" customHeight="1">
      <c r="A6" s="119">
        <f>IF(Rechnen!$R$3=0,"","4-weiter EL")</f>
      </c>
      <c r="B6" s="104" t="str">
        <f>Rechnen!K4</f>
        <v>Partie 2 gelost Name (H)</v>
      </c>
      <c r="C6" s="104">
        <f>IF(Rechnen!$R$3=0,"",Rechnen!L4)</f>
      </c>
      <c r="D6" s="104">
        <f>IF(Rechnen!$R$3=0,"",Rechnen!M4)</f>
      </c>
      <c r="E6" s="104">
        <f>IF(Rechnen!$R$3=0,"",Rechnen!N4)</f>
      </c>
      <c r="F6" s="105" t="s">
        <v>5</v>
      </c>
      <c r="G6" s="104">
        <f>IF(Rechnen!$R$3=0,"",Rechnen!P4)</f>
      </c>
      <c r="H6" s="106">
        <f t="shared" si="0"/>
      </c>
      <c r="I6" s="102"/>
      <c r="J6" s="101"/>
      <c r="K6" s="101"/>
      <c r="L6" s="102"/>
      <c r="M6" s="101"/>
      <c r="N6" s="101"/>
      <c r="O6" s="101"/>
    </row>
    <row r="7" spans="1:15" s="108" customFormat="1" ht="18" customHeight="1">
      <c r="A7" s="103">
        <f>IF(Rechnen!$R$3=0,"","ausgeschieden")</f>
      </c>
      <c r="B7" s="104" t="str">
        <f>Rechnen!K8</f>
        <v>Partie 6 gelost Name (H)</v>
      </c>
      <c r="C7" s="104">
        <f>IF(Rechnen!$R$3=0,"",Rechnen!L8)</f>
      </c>
      <c r="D7" s="104">
        <f>IF(Rechnen!$R$3=0,"",Rechnen!M8)</f>
      </c>
      <c r="E7" s="104">
        <f>IF(Rechnen!$R$3=0,"",Rechnen!N8)</f>
      </c>
      <c r="F7" s="105" t="s">
        <v>5</v>
      </c>
      <c r="G7" s="104">
        <f>IF(Rechnen!$R$3=0,"",Rechnen!P8)</f>
      </c>
      <c r="H7" s="106">
        <f t="shared" si="0"/>
      </c>
      <c r="I7" s="102"/>
      <c r="J7" s="101"/>
      <c r="K7" s="101"/>
      <c r="L7" s="102"/>
      <c r="M7" s="101"/>
      <c r="N7" s="101"/>
      <c r="O7" s="101"/>
    </row>
    <row r="8" spans="1:15" s="108" customFormat="1" ht="18" customHeight="1">
      <c r="A8" s="103">
        <f>IF(Rechnen!$R$3=0,"","ausgeschieden")</f>
      </c>
      <c r="B8" s="104" t="str">
        <f>Rechnen!K6</f>
        <v>Partie 4 gelost Name (H)</v>
      </c>
      <c r="C8" s="104">
        <f>IF(Rechnen!$R$3=0,"",Rechnen!L6)</f>
      </c>
      <c r="D8" s="104">
        <f>IF(Rechnen!$R$3=0,"",Rechnen!M6)</f>
      </c>
      <c r="E8" s="104">
        <f>IF(Rechnen!$R$3=0,"",Rechnen!N6)</f>
      </c>
      <c r="F8" s="105" t="s">
        <v>5</v>
      </c>
      <c r="G8" s="104">
        <f>IF(Rechnen!$R$3=0,"",Rechnen!P6)</f>
      </c>
      <c r="H8" s="106">
        <f t="shared" si="0"/>
      </c>
      <c r="I8" s="102"/>
      <c r="J8" s="101"/>
      <c r="K8" s="101"/>
      <c r="L8" s="102"/>
      <c r="M8" s="101"/>
      <c r="N8" s="101"/>
      <c r="O8" s="101"/>
    </row>
    <row r="9" spans="1:15" s="108" customFormat="1" ht="18" customHeight="1" hidden="1">
      <c r="A9" s="110"/>
      <c r="B9" s="117"/>
      <c r="C9" s="117"/>
      <c r="D9" s="117"/>
      <c r="E9" s="117"/>
      <c r="F9" s="117"/>
      <c r="G9" s="117"/>
      <c r="H9" s="117"/>
      <c r="I9" s="102"/>
      <c r="J9" s="101"/>
      <c r="K9" s="101"/>
      <c r="L9" s="102"/>
      <c r="M9" s="101"/>
      <c r="N9" s="101"/>
      <c r="O9" s="101"/>
    </row>
    <row r="10" spans="1:15" s="108" customFormat="1" ht="18" customHeight="1" hidden="1">
      <c r="A10" s="110"/>
      <c r="B10" s="117"/>
      <c r="C10" s="117"/>
      <c r="D10" s="117"/>
      <c r="E10" s="117"/>
      <c r="F10" s="117"/>
      <c r="G10" s="117"/>
      <c r="H10" s="117"/>
      <c r="I10" s="102"/>
      <c r="J10" s="101"/>
      <c r="K10" s="101"/>
      <c r="L10" s="102"/>
      <c r="M10" s="101"/>
      <c r="N10" s="101"/>
      <c r="O10" s="101"/>
    </row>
    <row r="11" spans="1:15" s="108" customFormat="1" ht="18" customHeight="1">
      <c r="A11" s="101"/>
      <c r="B11" s="101"/>
      <c r="C11" s="101"/>
      <c r="D11" s="101"/>
      <c r="E11" s="101"/>
      <c r="F11" s="101"/>
      <c r="G11" s="101"/>
      <c r="H11" s="101"/>
      <c r="I11" s="102"/>
      <c r="J11" s="101"/>
      <c r="K11" s="101"/>
      <c r="L11" s="102"/>
      <c r="M11" s="101"/>
      <c r="N11" s="101"/>
      <c r="O11" s="101"/>
    </row>
    <row r="12" spans="1:15" ht="18.75" customHeight="1">
      <c r="A12" s="97"/>
      <c r="B12" s="156" t="s">
        <v>86</v>
      </c>
      <c r="C12" s="157"/>
      <c r="D12" s="157"/>
      <c r="E12" s="157"/>
      <c r="F12" s="157"/>
      <c r="G12" s="157"/>
      <c r="H12" s="157"/>
      <c r="I12" s="95"/>
      <c r="J12" s="95"/>
      <c r="K12" s="95"/>
      <c r="L12" s="95"/>
      <c r="M12" s="95"/>
      <c r="N12" s="95"/>
      <c r="O12" s="95"/>
    </row>
    <row r="13" spans="1:8" ht="18" customHeight="1">
      <c r="A13" s="159" t="s">
        <v>82</v>
      </c>
      <c r="B13" s="158" t="s">
        <v>84</v>
      </c>
      <c r="C13" s="162" t="s">
        <v>76</v>
      </c>
      <c r="D13" s="158" t="s">
        <v>77</v>
      </c>
      <c r="E13" s="158" t="s">
        <v>78</v>
      </c>
      <c r="F13" s="158"/>
      <c r="G13" s="158"/>
      <c r="H13" s="158" t="s">
        <v>79</v>
      </c>
    </row>
    <row r="14" spans="1:8" ht="15" customHeight="1">
      <c r="A14" s="160"/>
      <c r="B14" s="161"/>
      <c r="C14" s="163"/>
      <c r="D14" s="161"/>
      <c r="E14" s="161"/>
      <c r="F14" s="161"/>
      <c r="G14" s="161"/>
      <c r="H14" s="161"/>
    </row>
    <row r="15" spans="1:15" s="108" customFormat="1" ht="18" customHeight="1">
      <c r="A15" s="118">
        <f>IF(Rechnen!$R$10=0,"","1-weiter CL")</f>
      </c>
      <c r="B15" s="104" t="str">
        <f>Rechnen!K14</f>
        <v>Partie 5 gelost Name (G)</v>
      </c>
      <c r="C15" s="104">
        <f>IF(Rechnen!$R$10=0,"",Rechnen!L14)</f>
      </c>
      <c r="D15" s="104">
        <f>IF(Rechnen!$R$3=0,"",Rechnen!M14)</f>
      </c>
      <c r="E15" s="104">
        <f>IF(Rechnen!$R$3=0,"",Rechnen!N14)</f>
      </c>
      <c r="F15" s="105" t="s">
        <v>5</v>
      </c>
      <c r="G15" s="104">
        <f>IF(Rechnen!$R$3=0,"",Rechnen!P14)</f>
      </c>
      <c r="H15" s="106">
        <f aca="true" t="shared" si="1" ref="H15:H20">IF(AND(E15="",G15=""),"",(E15-G15))</f>
      </c>
      <c r="I15" s="107"/>
      <c r="J15" s="101"/>
      <c r="K15" s="101"/>
      <c r="L15" s="102"/>
      <c r="M15" s="101"/>
      <c r="N15" s="101"/>
      <c r="O15" s="101"/>
    </row>
    <row r="16" spans="1:15" s="108" customFormat="1" ht="18" customHeight="1">
      <c r="A16" s="119">
        <f>IF(Rechnen!$R$10=0,"","2-weiter EL")</f>
      </c>
      <c r="B16" s="104" t="str">
        <f>Rechnen!K12</f>
        <v>Partie 3 gelost Name (G)</v>
      </c>
      <c r="C16" s="104">
        <f>IF(Rechnen!$R$10=0,"",Rechnen!L12)</f>
      </c>
      <c r="D16" s="104">
        <f>IF(Rechnen!$R$3=0,"",Rechnen!M12)</f>
      </c>
      <c r="E16" s="104">
        <f>IF(Rechnen!$R$3=0,"",Rechnen!N12)</f>
      </c>
      <c r="F16" s="105" t="s">
        <v>5</v>
      </c>
      <c r="G16" s="104">
        <f>IF(Rechnen!$R$3=0,"",Rechnen!P12)</f>
      </c>
      <c r="H16" s="106">
        <f t="shared" si="1"/>
      </c>
      <c r="I16" s="107"/>
      <c r="J16" s="101"/>
      <c r="K16" s="101"/>
      <c r="L16" s="102"/>
      <c r="M16" s="101"/>
      <c r="N16" s="101"/>
      <c r="O16" s="101"/>
    </row>
    <row r="17" spans="1:15" s="108" customFormat="1" ht="18" customHeight="1">
      <c r="A17" s="119">
        <f>IF(Rechnen!$R$10=0,"","3-weiter EL")</f>
      </c>
      <c r="B17" s="104" t="str">
        <f>Rechnen!K10</f>
        <v>Partie 1 gelost Name (G)</v>
      </c>
      <c r="C17" s="104">
        <f>IF(Rechnen!$R$10=0,"",Rechnen!L10)</f>
      </c>
      <c r="D17" s="104">
        <f>IF(Rechnen!$R$3=0,"",Rechnen!M10)</f>
      </c>
      <c r="E17" s="104">
        <f>IF(Rechnen!$R$3=0,"",Rechnen!N10)</f>
      </c>
      <c r="F17" s="105" t="s">
        <v>5</v>
      </c>
      <c r="G17" s="104">
        <f>IF(Rechnen!$R$3=0,"",Rechnen!P10)</f>
      </c>
      <c r="H17" s="106">
        <f t="shared" si="1"/>
      </c>
      <c r="I17" s="107"/>
      <c r="J17" s="101"/>
      <c r="K17" s="101"/>
      <c r="L17" s="102"/>
      <c r="M17" s="101"/>
      <c r="N17" s="101"/>
      <c r="O17" s="101"/>
    </row>
    <row r="18" spans="1:15" s="108" customFormat="1" ht="18" customHeight="1">
      <c r="A18" s="119">
        <f>IF(Rechnen!$R$3=0,"","4-weiter EL")</f>
      </c>
      <c r="B18" s="104" t="str">
        <f>Rechnen!K11</f>
        <v>Partie 2 gelost Name (G)</v>
      </c>
      <c r="C18" s="104">
        <f>IF(Rechnen!$R$10=0,"",Rechnen!L11)</f>
      </c>
      <c r="D18" s="104">
        <f>IF(Rechnen!$R$3=0,"",Rechnen!M11)</f>
      </c>
      <c r="E18" s="104">
        <f>IF(Rechnen!$R$3=0,"",Rechnen!N11)</f>
      </c>
      <c r="F18" s="105" t="s">
        <v>5</v>
      </c>
      <c r="G18" s="104">
        <f>IF(Rechnen!$R$3=0,"",Rechnen!P11)</f>
      </c>
      <c r="H18" s="106">
        <f t="shared" si="1"/>
      </c>
      <c r="I18" s="107"/>
      <c r="J18" s="101"/>
      <c r="K18" s="101"/>
      <c r="L18" s="102"/>
      <c r="M18" s="101"/>
      <c r="N18" s="101"/>
      <c r="O18" s="101"/>
    </row>
    <row r="19" spans="1:15" s="108" customFormat="1" ht="18" customHeight="1">
      <c r="A19" s="119">
        <f>IF(Rechnen!$R$3=0,"","5-weiter EL")</f>
      </c>
      <c r="B19" s="104" t="str">
        <f>Rechnen!K13</f>
        <v>Partie 4 gelost Name (G)</v>
      </c>
      <c r="C19" s="104">
        <f>IF(Rechnen!$R$10=0,"",Rechnen!L13)</f>
      </c>
      <c r="D19" s="104">
        <f>IF(Rechnen!$R$3=0,"",Rechnen!M13)</f>
      </c>
      <c r="E19" s="104">
        <f>IF(Rechnen!$R$3=0,"",Rechnen!N13)</f>
      </c>
      <c r="F19" s="105" t="s">
        <v>5</v>
      </c>
      <c r="G19" s="104">
        <f>IF(Rechnen!$R$3=0,"",Rechnen!P13)</f>
      </c>
      <c r="H19" s="106">
        <f t="shared" si="1"/>
      </c>
      <c r="I19" s="109"/>
      <c r="J19" s="110"/>
      <c r="K19" s="109"/>
      <c r="L19" s="111"/>
      <c r="M19" s="110"/>
      <c r="N19" s="112"/>
      <c r="O19" s="112"/>
    </row>
    <row r="20" spans="1:15" s="108" customFormat="1" ht="18" customHeight="1">
      <c r="A20" s="103">
        <f>IF(Rechnen!$R$3=0,"","ausgeschieden")</f>
      </c>
      <c r="B20" s="104" t="str">
        <f>Rechnen!K15</f>
        <v>Partie 6 gelost Name (G)</v>
      </c>
      <c r="C20" s="104">
        <f>IF(Rechnen!$R$10=0,"",Rechnen!L15)</f>
      </c>
      <c r="D20" s="104">
        <f>IF(Rechnen!$R$3=0,"",Rechnen!M15)</f>
      </c>
      <c r="E20" s="104">
        <f>IF(Rechnen!$R$3=0,"",Rechnen!N15)</f>
      </c>
      <c r="F20" s="105" t="s">
        <v>5</v>
      </c>
      <c r="G20" s="104">
        <f>IF(Rechnen!$R$3=0,"",Rechnen!P15)</f>
      </c>
      <c r="H20" s="106">
        <f t="shared" si="1"/>
      </c>
      <c r="I20" s="113"/>
      <c r="J20" s="114"/>
      <c r="K20" s="114"/>
      <c r="L20" s="114"/>
      <c r="M20" s="114"/>
      <c r="N20" s="114"/>
      <c r="O20" s="114"/>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Eugen Wickenhäuser</cp:lastModifiedBy>
  <cp:lastPrinted>2024-04-03T11:38:22Z</cp:lastPrinted>
  <dcterms:created xsi:type="dcterms:W3CDTF">1999-01-27T19:57:19Z</dcterms:created>
  <dcterms:modified xsi:type="dcterms:W3CDTF">2024-04-04T12:09:30Z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